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defaultThemeVersion="124226"/>
  <mc:AlternateContent xmlns:mc="http://schemas.openxmlformats.org/markup-compatibility/2006">
    <mc:Choice Requires="x15">
      <x15ac:absPath xmlns:x15ac="http://schemas.microsoft.com/office/spreadsheetml/2010/11/ac" url="C:\Users\User\Desktop\ウィズ・ユー　運営資料\処遇改善　関係\"/>
    </mc:Choice>
  </mc:AlternateContent>
  <xr:revisionPtr revIDLastSave="0" documentId="13_ncr:1_{072D96AD-4C77-406F-9173-CD17C14B5802}" xr6:coauthVersionLast="47" xr6:coauthVersionMax="47" xr10:uidLastSave="{00000000-0000-0000-0000-000000000000}"/>
  <bookViews>
    <workbookView xWindow="28680" yWindow="-120" windowWidth="29040" windowHeight="15720" xr2:uid="{00000000-000D-0000-FFFF-FFFF00000000}"/>
  </bookViews>
  <sheets>
    <sheet name="収支予算書（竹内作成）" sheetId="37" r:id="rId1"/>
  </sheets>
  <definedNames>
    <definedName name="_xlnm.Print_Area" localSheetId="0">'収支予算書（竹内作成）'!$A$1:$AG$103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N86" i="37" l="1"/>
  <c r="P86" i="37"/>
  <c r="R86" i="37"/>
  <c r="T86" i="37"/>
  <c r="V86" i="37"/>
  <c r="X86" i="37"/>
  <c r="Z86" i="37"/>
  <c r="AB86" i="37"/>
  <c r="AD86" i="37"/>
  <c r="L86" i="37"/>
  <c r="AF86" i="37" s="1"/>
  <c r="J86" i="37"/>
  <c r="H86" i="37"/>
  <c r="J64" i="37"/>
  <c r="H64" i="37"/>
  <c r="J61" i="37" l="1"/>
  <c r="J62" i="37" s="1"/>
  <c r="H61" i="37"/>
  <c r="H62" i="37" s="1"/>
  <c r="J40" i="37" l="1"/>
  <c r="J41" i="37" s="1"/>
  <c r="H40" i="37"/>
  <c r="H41" i="37" s="1"/>
  <c r="J37" i="37"/>
  <c r="J38" i="37" s="1"/>
  <c r="H37" i="37"/>
  <c r="H38" i="37" s="1"/>
  <c r="J10" i="37"/>
  <c r="H10" i="37"/>
  <c r="J83" i="37"/>
  <c r="J84" i="37" s="1"/>
  <c r="H83" i="37"/>
  <c r="H84" i="37" s="1"/>
  <c r="J58" i="37"/>
  <c r="J59" i="37" s="1"/>
  <c r="H58" i="37"/>
  <c r="H59" i="37" s="1"/>
  <c r="J34" i="37"/>
  <c r="J35" i="37" s="1"/>
  <c r="J43" i="37" s="1"/>
  <c r="H34" i="37"/>
  <c r="H35" i="37" s="1"/>
  <c r="H43" i="37" s="1"/>
  <c r="N9" i="37"/>
  <c r="P9" i="37"/>
  <c r="R9" i="37"/>
  <c r="T9" i="37"/>
  <c r="V9" i="37"/>
  <c r="X9" i="37"/>
  <c r="Z9" i="37"/>
  <c r="AB9" i="37"/>
  <c r="AD9" i="37"/>
  <c r="L9" i="37"/>
  <c r="AD18" i="37"/>
  <c r="AB18" i="37"/>
  <c r="Z18" i="37"/>
  <c r="X18" i="37"/>
  <c r="V18" i="37"/>
  <c r="T18" i="37"/>
  <c r="R18" i="37"/>
  <c r="P18" i="37"/>
  <c r="N18" i="37"/>
  <c r="L18" i="37"/>
  <c r="J18" i="37"/>
  <c r="H18" i="37"/>
  <c r="AF17" i="37"/>
  <c r="AF16" i="37"/>
  <c r="AF15" i="37"/>
  <c r="AF14" i="37"/>
  <c r="AF13" i="37"/>
  <c r="AF12" i="37"/>
  <c r="AF11" i="37"/>
  <c r="L58" i="37" l="1"/>
  <c r="L59" i="37" s="1"/>
  <c r="L64" i="37" s="1"/>
  <c r="L83" i="37"/>
  <c r="P58" i="37"/>
  <c r="P59" i="37" s="1"/>
  <c r="P64" i="37" s="1"/>
  <c r="P83" i="37"/>
  <c r="V58" i="37"/>
  <c r="V59" i="37" s="1"/>
  <c r="V64" i="37" s="1"/>
  <c r="V83" i="37"/>
  <c r="V84" i="37" s="1"/>
  <c r="T58" i="37"/>
  <c r="T83" i="37"/>
  <c r="T84" i="37" s="1"/>
  <c r="R58" i="37"/>
  <c r="R59" i="37" s="1"/>
  <c r="R64" i="37" s="1"/>
  <c r="R83" i="37"/>
  <c r="R84" i="37" s="1"/>
  <c r="AD58" i="37"/>
  <c r="AD59" i="37" s="1"/>
  <c r="AD64" i="37" s="1"/>
  <c r="AD83" i="37"/>
  <c r="AB58" i="37"/>
  <c r="AB59" i="37" s="1"/>
  <c r="AB64" i="37" s="1"/>
  <c r="AB83" i="37"/>
  <c r="AB84" i="37" s="1"/>
  <c r="Z58" i="37"/>
  <c r="Z59" i="37" s="1"/>
  <c r="Z64" i="37" s="1"/>
  <c r="Z83" i="37"/>
  <c r="Z84" i="37" s="1"/>
  <c r="N58" i="37"/>
  <c r="N59" i="37" s="1"/>
  <c r="N64" i="37" s="1"/>
  <c r="N83" i="37"/>
  <c r="X58" i="37"/>
  <c r="X83" i="37"/>
  <c r="X84" i="37" s="1"/>
  <c r="R61" i="37"/>
  <c r="R62" i="37" s="1"/>
  <c r="R40" i="37"/>
  <c r="R41" i="37" s="1"/>
  <c r="R37" i="37"/>
  <c r="R38" i="37" s="1"/>
  <c r="R34" i="37"/>
  <c r="R35" i="37" s="1"/>
  <c r="R43" i="37" s="1"/>
  <c r="Z61" i="37"/>
  <c r="Z62" i="37" s="1"/>
  <c r="Z34" i="37"/>
  <c r="Z35" i="37" s="1"/>
  <c r="Z43" i="37" s="1"/>
  <c r="Z40" i="37"/>
  <c r="Z41" i="37" s="1"/>
  <c r="Z37" i="37"/>
  <c r="Z38" i="37" s="1"/>
  <c r="V61" i="37"/>
  <c r="V62" i="37" s="1"/>
  <c r="V34" i="37"/>
  <c r="V40" i="37"/>
  <c r="V41" i="37" s="1"/>
  <c r="V37" i="37"/>
  <c r="V38" i="37" s="1"/>
  <c r="T61" i="37"/>
  <c r="T62" i="37" s="1"/>
  <c r="T34" i="37"/>
  <c r="T35" i="37" s="1"/>
  <c r="T43" i="37" s="1"/>
  <c r="T40" i="37"/>
  <c r="T37" i="37"/>
  <c r="T38" i="37" s="1"/>
  <c r="L61" i="37"/>
  <c r="L62" i="37" s="1"/>
  <c r="L40" i="37"/>
  <c r="L41" i="37" s="1"/>
  <c r="L37" i="37"/>
  <c r="L38" i="37" s="1"/>
  <c r="L34" i="37"/>
  <c r="L35" i="37" s="1"/>
  <c r="L43" i="37" s="1"/>
  <c r="P61" i="37"/>
  <c r="P62" i="37" s="1"/>
  <c r="P40" i="37"/>
  <c r="P41" i="37" s="1"/>
  <c r="P34" i="37"/>
  <c r="P35" i="37" s="1"/>
  <c r="P43" i="37" s="1"/>
  <c r="P37" i="37"/>
  <c r="P38" i="37" s="1"/>
  <c r="AB61" i="37"/>
  <c r="AB62" i="37" s="1"/>
  <c r="AB37" i="37"/>
  <c r="AB38" i="37" s="1"/>
  <c r="AB34" i="37"/>
  <c r="AB35" i="37" s="1"/>
  <c r="AB43" i="37" s="1"/>
  <c r="AB40" i="37"/>
  <c r="AB41" i="37" s="1"/>
  <c r="AD61" i="37"/>
  <c r="AD62" i="37" s="1"/>
  <c r="AD37" i="37"/>
  <c r="AD38" i="37" s="1"/>
  <c r="AD40" i="37"/>
  <c r="AD41" i="37" s="1"/>
  <c r="AD34" i="37"/>
  <c r="AD35" i="37" s="1"/>
  <c r="AD43" i="37" s="1"/>
  <c r="N61" i="37"/>
  <c r="N62" i="37" s="1"/>
  <c r="N37" i="37"/>
  <c r="N38" i="37" s="1"/>
  <c r="N40" i="37"/>
  <c r="N41" i="37" s="1"/>
  <c r="N34" i="37"/>
  <c r="N35" i="37" s="1"/>
  <c r="N43" i="37" s="1"/>
  <c r="X61" i="37"/>
  <c r="X62" i="37" s="1"/>
  <c r="X34" i="37"/>
  <c r="X35" i="37" s="1"/>
  <c r="X43" i="37" s="1"/>
  <c r="X40" i="37"/>
  <c r="X41" i="37" s="1"/>
  <c r="X37" i="37"/>
  <c r="X38" i="37" s="1"/>
  <c r="P84" i="37"/>
  <c r="V10" i="37"/>
  <c r="T41" i="37"/>
  <c r="AB10" i="37"/>
  <c r="R10" i="37"/>
  <c r="R19" i="37" s="1"/>
  <c r="P10" i="37"/>
  <c r="AD10" i="37"/>
  <c r="AD19" i="37" s="1"/>
  <c r="N10" i="37"/>
  <c r="L10" i="37"/>
  <c r="Z10" i="37"/>
  <c r="X10" i="37"/>
  <c r="T10" i="37"/>
  <c r="AD84" i="37"/>
  <c r="N84" i="37"/>
  <c r="T59" i="37"/>
  <c r="T64" i="37" s="1"/>
  <c r="L84" i="37"/>
  <c r="X59" i="37"/>
  <c r="X64" i="37" s="1"/>
  <c r="J19" i="37"/>
  <c r="H19" i="37"/>
  <c r="H21" i="37" s="1"/>
  <c r="AF18" i="37"/>
  <c r="AF9" i="37"/>
  <c r="AF61" i="37" s="1"/>
  <c r="AF62" i="37" s="1"/>
  <c r="AF64" i="37" l="1"/>
  <c r="AF10" i="37"/>
  <c r="AF40" i="37"/>
  <c r="AF41" i="37" s="1"/>
  <c r="AF37" i="37"/>
  <c r="AF38" i="37" s="1"/>
  <c r="V19" i="37"/>
  <c r="V35" i="37"/>
  <c r="V43" i="37" s="1"/>
  <c r="P19" i="37"/>
  <c r="J21" i="37"/>
  <c r="T19" i="37"/>
  <c r="N19" i="37"/>
  <c r="X19" i="37"/>
  <c r="AF83" i="37"/>
  <c r="AF84" i="37" s="1"/>
  <c r="AF34" i="37"/>
  <c r="AF35" i="37" s="1"/>
  <c r="Z19" i="37"/>
  <c r="AB19" i="37"/>
  <c r="L19" i="37"/>
  <c r="AF58" i="37"/>
  <c r="AF59" i="37" s="1"/>
  <c r="AF43" i="37" l="1"/>
  <c r="L21" i="37"/>
  <c r="N21" i="37" s="1"/>
  <c r="P21" i="37" s="1"/>
  <c r="R21" i="37" s="1"/>
  <c r="T21" i="37" s="1"/>
  <c r="V21" i="37" s="1"/>
  <c r="X21" i="37" s="1"/>
  <c r="Z21" i="37" s="1"/>
  <c r="AB21" i="37" s="1"/>
  <c r="AD21" i="37" s="1"/>
  <c r="AF19" i="37"/>
</calcChain>
</file>

<file path=xl/sharedStrings.xml><?xml version="1.0" encoding="utf-8"?>
<sst xmlns="http://schemas.openxmlformats.org/spreadsheetml/2006/main" count="188" uniqueCount="103">
  <si>
    <t>地域単価</t>
    <rPh sb="0" eb="2">
      <t>チイキ</t>
    </rPh>
    <rPh sb="2" eb="4">
      <t>タンカ</t>
    </rPh>
    <phoneticPr fontId="27"/>
  </si>
  <si>
    <t>１日平均利用額の計算根拠</t>
    <rPh sb="1" eb="2">
      <t>ニチ</t>
    </rPh>
    <rPh sb="8" eb="10">
      <t>ケイサン</t>
    </rPh>
    <rPh sb="10" eb="12">
      <t>コンキョ</t>
    </rPh>
    <phoneticPr fontId="27"/>
  </si>
  <si>
    <t>要記入⇒</t>
    <rPh sb="0" eb="1">
      <t>ヨウ</t>
    </rPh>
    <rPh sb="1" eb="3">
      <t>キニュウ</t>
    </rPh>
    <phoneticPr fontId="27"/>
  </si>
  <si>
    <t>※　介護報酬は、国保連に請求した月の翌月末に振り込まれますので、事業開始から２か月間は介護報酬受入れ額は０となります。（新規指定の場合）</t>
    <rPh sb="2" eb="4">
      <t>カイゴ</t>
    </rPh>
    <rPh sb="4" eb="6">
      <t>ホウシュウ</t>
    </rPh>
    <rPh sb="8" eb="9">
      <t>コク</t>
    </rPh>
    <rPh sb="9" eb="10">
      <t>ホ</t>
    </rPh>
    <rPh sb="10" eb="11">
      <t>レン</t>
    </rPh>
    <rPh sb="12" eb="14">
      <t>セイキュウ</t>
    </rPh>
    <rPh sb="16" eb="17">
      <t>ツキ</t>
    </rPh>
    <rPh sb="18" eb="20">
      <t>ヨクゲツ</t>
    </rPh>
    <rPh sb="20" eb="21">
      <t>マツ</t>
    </rPh>
    <rPh sb="22" eb="23">
      <t>フ</t>
    </rPh>
    <rPh sb="24" eb="25">
      <t>コ</t>
    </rPh>
    <rPh sb="32" eb="34">
      <t>ジギョウ</t>
    </rPh>
    <rPh sb="34" eb="36">
      <t>カイシ</t>
    </rPh>
    <rPh sb="40" eb="41">
      <t>ゲツ</t>
    </rPh>
    <rPh sb="41" eb="42">
      <t>カン</t>
    </rPh>
    <rPh sb="43" eb="45">
      <t>カイゴ</t>
    </rPh>
    <rPh sb="45" eb="47">
      <t>ホウシュウ</t>
    </rPh>
    <rPh sb="47" eb="49">
      <t>ウケイ</t>
    </rPh>
    <rPh sb="50" eb="51">
      <t>ガク</t>
    </rPh>
    <rPh sb="60" eb="62">
      <t>シンキ</t>
    </rPh>
    <rPh sb="62" eb="64">
      <t>シテイ</t>
    </rPh>
    <rPh sb="65" eb="67">
      <t>バアイ</t>
    </rPh>
    <phoneticPr fontId="27"/>
  </si>
  <si>
    <t>累計収支</t>
    <rPh sb="0" eb="2">
      <t>ルイケイ</t>
    </rPh>
    <rPh sb="2" eb="4">
      <t>シュウシ</t>
    </rPh>
    <phoneticPr fontId="27"/>
  </si>
  <si>
    <t>収支差額(Ａ－Ｂ)</t>
    <rPh sb="0" eb="2">
      <t>シュウシ</t>
    </rPh>
    <rPh sb="2" eb="4">
      <t>サガク</t>
    </rPh>
    <phoneticPr fontId="27"/>
  </si>
  <si>
    <t>合計(Ｂ)</t>
    <rPh sb="0" eb="2">
      <t>ゴウケイ</t>
    </rPh>
    <phoneticPr fontId="27"/>
  </si>
  <si>
    <t>支出見込み</t>
    <rPh sb="0" eb="2">
      <t>シシュツ</t>
    </rPh>
    <rPh sb="2" eb="4">
      <t>ミコ</t>
    </rPh>
    <phoneticPr fontId="27"/>
  </si>
  <si>
    <t>合計(Ａ)</t>
    <rPh sb="0" eb="2">
      <t>ゴウケイ</t>
    </rPh>
    <phoneticPr fontId="27"/>
  </si>
  <si>
    <t>日</t>
    <rPh sb="0" eb="1">
      <t>ニチ</t>
    </rPh>
    <phoneticPr fontId="27"/>
  </si>
  <si>
    <t>利用日数/１人</t>
    <rPh sb="0" eb="2">
      <t>リヨウ</t>
    </rPh>
    <rPh sb="2" eb="4">
      <t>ニッスウ</t>
    </rPh>
    <rPh sb="6" eb="7">
      <t>ヒト</t>
    </rPh>
    <phoneticPr fontId="27"/>
  </si>
  <si>
    <t>人</t>
    <rPh sb="0" eb="1">
      <t>ニン</t>
    </rPh>
    <phoneticPr fontId="27"/>
  </si>
  <si>
    <t>利用者見込数</t>
    <rPh sb="0" eb="3">
      <t>リヨウシャ</t>
    </rPh>
    <rPh sb="3" eb="5">
      <t>ミコ</t>
    </rPh>
    <rPh sb="5" eb="6">
      <t>スウ</t>
    </rPh>
    <phoneticPr fontId="27"/>
  </si>
  <si>
    <t>収入見込み</t>
    <rPh sb="0" eb="2">
      <t>シュウニュウ</t>
    </rPh>
    <rPh sb="2" eb="4">
      <t>ミコ</t>
    </rPh>
    <phoneticPr fontId="27"/>
  </si>
  <si>
    <t>合計</t>
    <rPh sb="0" eb="2">
      <t>ゴウケイ</t>
    </rPh>
    <phoneticPr fontId="27"/>
  </si>
  <si>
    <t>月</t>
    <phoneticPr fontId="27"/>
  </si>
  <si>
    <t>収 支 予 算 書</t>
    <rPh sb="0" eb="1">
      <t>オサム</t>
    </rPh>
    <rPh sb="2" eb="3">
      <t>シ</t>
    </rPh>
    <rPh sb="4" eb="5">
      <t>ヨ</t>
    </rPh>
    <rPh sb="6" eb="7">
      <t>サン</t>
    </rPh>
    <rPh sb="8" eb="9">
      <t>ショ</t>
    </rPh>
    <phoneticPr fontId="27"/>
  </si>
  <si>
    <t>人件費</t>
    <rPh sb="0" eb="3">
      <t>ジンケンヒ</t>
    </rPh>
    <phoneticPr fontId="21"/>
  </si>
  <si>
    <t>家賃</t>
    <rPh sb="0" eb="2">
      <t>ヤチン</t>
    </rPh>
    <phoneticPr fontId="21"/>
  </si>
  <si>
    <t>水光熱費</t>
    <rPh sb="0" eb="4">
      <t>スイコウネツヒ</t>
    </rPh>
    <phoneticPr fontId="21"/>
  </si>
  <si>
    <t>通信費</t>
    <rPh sb="0" eb="3">
      <t>ツウシンヒ</t>
    </rPh>
    <phoneticPr fontId="21"/>
  </si>
  <si>
    <t>車両維持費</t>
    <rPh sb="0" eb="2">
      <t>シャリョウ</t>
    </rPh>
    <rPh sb="2" eb="5">
      <t>イジヒ</t>
    </rPh>
    <phoneticPr fontId="21"/>
  </si>
  <si>
    <t>事務費</t>
    <rPh sb="0" eb="3">
      <t>ジムヒ</t>
    </rPh>
    <phoneticPr fontId="21"/>
  </si>
  <si>
    <t>駐車場代</t>
    <rPh sb="0" eb="2">
      <t>チュウシャ</t>
    </rPh>
    <rPh sb="2" eb="3">
      <t>ジョウ</t>
    </rPh>
    <rPh sb="3" eb="4">
      <t>ダイ</t>
    </rPh>
    <phoneticPr fontId="21"/>
  </si>
  <si>
    <r>
      <t>利用単位数/日</t>
    </r>
    <r>
      <rPr>
        <sz val="6"/>
        <rFont val="ＭＳ 明朝"/>
        <family val="1"/>
        <charset val="128"/>
      </rPr>
      <t>※</t>
    </r>
    <r>
      <rPr>
        <sz val="7"/>
        <rFont val="ＭＳ 明朝"/>
        <family val="1"/>
        <charset val="128"/>
      </rPr>
      <t>(１人当たり)</t>
    </r>
    <rPh sb="0" eb="2">
      <t>リヨウ</t>
    </rPh>
    <rPh sb="2" eb="5">
      <t>タンイスウ</t>
    </rPh>
    <rPh sb="6" eb="7">
      <t>ヒ</t>
    </rPh>
    <phoneticPr fontId="27"/>
  </si>
  <si>
    <t>総合単位数</t>
    <rPh sb="0" eb="2">
      <t>ソウゴウ</t>
    </rPh>
    <rPh sb="2" eb="5">
      <t>タンイスウ</t>
    </rPh>
    <phoneticPr fontId="27"/>
  </si>
  <si>
    <t>＜キャリアパス要件＞</t>
    <rPh sb="7" eb="9">
      <t>ヨウケン</t>
    </rPh>
    <phoneticPr fontId="21"/>
  </si>
  <si>
    <t>※就業規則等の明確な書面での整備・全ての福祉・介護職員への周知を含む。</t>
    <rPh sb="1" eb="3">
      <t>シュウギョウ</t>
    </rPh>
    <rPh sb="3" eb="5">
      <t>キソク</t>
    </rPh>
    <rPh sb="5" eb="6">
      <t>トウ</t>
    </rPh>
    <rPh sb="7" eb="9">
      <t>メイカク</t>
    </rPh>
    <rPh sb="10" eb="12">
      <t>ショメン</t>
    </rPh>
    <rPh sb="14" eb="16">
      <t>セイビ</t>
    </rPh>
    <rPh sb="17" eb="18">
      <t>スベ</t>
    </rPh>
    <rPh sb="20" eb="22">
      <t>フクシ</t>
    </rPh>
    <rPh sb="23" eb="25">
      <t>カイゴ</t>
    </rPh>
    <rPh sb="25" eb="27">
      <t>ショクイン</t>
    </rPh>
    <rPh sb="29" eb="31">
      <t>シュウチ</t>
    </rPh>
    <rPh sb="32" eb="33">
      <t>フク</t>
    </rPh>
    <phoneticPr fontId="21"/>
  </si>
  <si>
    <t>加算（Ⅰ)</t>
    <rPh sb="0" eb="2">
      <t>カサン</t>
    </rPh>
    <phoneticPr fontId="21"/>
  </si>
  <si>
    <t>加算（Ⅱ)</t>
    <rPh sb="0" eb="2">
      <t>カサン</t>
    </rPh>
    <phoneticPr fontId="21"/>
  </si>
  <si>
    <t>加算（Ⅲ)</t>
    <rPh sb="0" eb="2">
      <t>カサン</t>
    </rPh>
    <phoneticPr fontId="21"/>
  </si>
  <si>
    <t>①職位・職責・職務内容等に応じた任用要件と賃金体系を整備すること</t>
    <rPh sb="1" eb="3">
      <t>ショクイ</t>
    </rPh>
    <rPh sb="4" eb="6">
      <t>ショクセキ</t>
    </rPh>
    <rPh sb="7" eb="9">
      <t>ショクム</t>
    </rPh>
    <rPh sb="9" eb="11">
      <t>ナイヨウ</t>
    </rPh>
    <rPh sb="11" eb="12">
      <t>トウ</t>
    </rPh>
    <rPh sb="13" eb="14">
      <t>オウ</t>
    </rPh>
    <rPh sb="16" eb="18">
      <t>ニンヨウ</t>
    </rPh>
    <rPh sb="18" eb="20">
      <t>ヨウケン</t>
    </rPh>
    <rPh sb="21" eb="25">
      <t>チンギンタイケイ</t>
    </rPh>
    <rPh sb="26" eb="28">
      <t>セイビ</t>
    </rPh>
    <phoneticPr fontId="21"/>
  </si>
  <si>
    <t>②資質向上のための計画を策定して研修の実施又は研修の機会を確保すること</t>
    <rPh sb="1" eb="3">
      <t>シシツ</t>
    </rPh>
    <rPh sb="3" eb="5">
      <t>コウジョウ</t>
    </rPh>
    <rPh sb="9" eb="11">
      <t>ケイカク</t>
    </rPh>
    <rPh sb="12" eb="14">
      <t>サクテイ</t>
    </rPh>
    <rPh sb="16" eb="18">
      <t>ケンシュウ</t>
    </rPh>
    <rPh sb="19" eb="21">
      <t>ジッシ</t>
    </rPh>
    <rPh sb="21" eb="22">
      <t>マタ</t>
    </rPh>
    <rPh sb="23" eb="25">
      <t>ケンシュウ</t>
    </rPh>
    <rPh sb="26" eb="28">
      <t>キカイ</t>
    </rPh>
    <rPh sb="29" eb="31">
      <t>カクホ</t>
    </rPh>
    <phoneticPr fontId="21"/>
  </si>
  <si>
    <t>■算定要件：以下のとおりキャリアパス要件及び職場環境等要件を満たすこと</t>
    <rPh sb="1" eb="5">
      <t>サンテイヨウケン</t>
    </rPh>
    <rPh sb="6" eb="8">
      <t>イカ</t>
    </rPh>
    <rPh sb="18" eb="20">
      <t>ヨウケン</t>
    </rPh>
    <rPh sb="20" eb="21">
      <t>オヨ</t>
    </rPh>
    <rPh sb="22" eb="24">
      <t>ショクバ</t>
    </rPh>
    <rPh sb="24" eb="26">
      <t>カンキョウ</t>
    </rPh>
    <rPh sb="26" eb="27">
      <t>トウ</t>
    </rPh>
    <rPh sb="27" eb="29">
      <t>ヨウケン</t>
    </rPh>
    <rPh sb="30" eb="31">
      <t>ミ</t>
    </rPh>
    <phoneticPr fontId="21"/>
  </si>
  <si>
    <t>＜職場環境等要件＞</t>
    <rPh sb="1" eb="5">
      <t>ショクバカンキョウ</t>
    </rPh>
    <rPh sb="5" eb="6">
      <t>トウ</t>
    </rPh>
    <rPh sb="6" eb="8">
      <t>ヨウケン</t>
    </rPh>
    <phoneticPr fontId="21"/>
  </si>
  <si>
    <t>賃金改善を除く、職場環境等の改善</t>
    <rPh sb="0" eb="2">
      <t>チンギン</t>
    </rPh>
    <rPh sb="2" eb="4">
      <t>カイゼン</t>
    </rPh>
    <rPh sb="5" eb="6">
      <t>ノゾ</t>
    </rPh>
    <rPh sb="8" eb="10">
      <t>ショクバ</t>
    </rPh>
    <rPh sb="10" eb="12">
      <t>カンキョウ</t>
    </rPh>
    <rPh sb="12" eb="13">
      <t>トウ</t>
    </rPh>
    <rPh sb="14" eb="16">
      <t>カイゼン</t>
    </rPh>
    <phoneticPr fontId="21"/>
  </si>
  <si>
    <t>■算定要件：以下の要件をすべて満たすこと。</t>
    <phoneticPr fontId="21"/>
  </si>
  <si>
    <t>①＋②＋③を満たす</t>
    <phoneticPr fontId="21"/>
  </si>
  <si>
    <t>かつ</t>
    <phoneticPr fontId="21"/>
  </si>
  <si>
    <t>キャリアパス要件のうち、</t>
    <rPh sb="6" eb="8">
      <t>ヨウケン</t>
    </rPh>
    <phoneticPr fontId="21"/>
  </si>
  <si>
    <t>職場環境等要件を満たす</t>
    <phoneticPr fontId="21"/>
  </si>
  <si>
    <t>職場環境等を満たす</t>
    <phoneticPr fontId="21"/>
  </si>
  <si>
    <t>①＋②を満たす</t>
    <phoneticPr fontId="21"/>
  </si>
  <si>
    <t>①or②を満たす</t>
    <phoneticPr fontId="21"/>
  </si>
  <si>
    <t>　の処遇改善の収入を充てることができるよう柔軟な運用を認める。</t>
    <phoneticPr fontId="21"/>
  </si>
  <si>
    <t>③経験若しくは資格等に応じて昇給する仕組み又は一定の基準に基づき定期に</t>
    <rPh sb="1" eb="4">
      <t>ケイケンモ</t>
    </rPh>
    <rPh sb="7" eb="9">
      <t>シカク</t>
    </rPh>
    <rPh sb="9" eb="10">
      <t>トウ</t>
    </rPh>
    <rPh sb="11" eb="12">
      <t>オウ</t>
    </rPh>
    <rPh sb="14" eb="16">
      <t>ショウキュウ</t>
    </rPh>
    <rPh sb="18" eb="20">
      <t>シク</t>
    </rPh>
    <rPh sb="21" eb="22">
      <t>マタ</t>
    </rPh>
    <rPh sb="23" eb="25">
      <t>イッテイ</t>
    </rPh>
    <rPh sb="26" eb="28">
      <t>キジュン</t>
    </rPh>
    <rPh sb="29" eb="30">
      <t>モト</t>
    </rPh>
    <rPh sb="32" eb="34">
      <t>テイキ</t>
    </rPh>
    <phoneticPr fontId="21"/>
  </si>
  <si>
    <t>　昇給を判定する仕組みを設けること</t>
    <phoneticPr fontId="21"/>
  </si>
  <si>
    <t>➢処遇改善加算(Ⅰ)～(Ⅲ)のいずれかを取得していること</t>
  </si>
  <si>
    <t>※「基本給」又は「決まって毎月支払われる手当」</t>
  </si>
  <si>
    <t>■算定要件：以下の要件をすべて満たすこと。</t>
  </si>
  <si>
    <t>支給可能金額</t>
    <rPh sb="0" eb="2">
      <t>シキュウ</t>
    </rPh>
    <rPh sb="2" eb="4">
      <t>カノウ</t>
    </rPh>
    <rPh sb="4" eb="6">
      <t>キンガク</t>
    </rPh>
    <phoneticPr fontId="21"/>
  </si>
  <si>
    <t>支給可能金額</t>
    <rPh sb="0" eb="4">
      <t>シキュウカノウ</t>
    </rPh>
    <rPh sb="4" eb="6">
      <t>キンガク</t>
    </rPh>
    <phoneticPr fontId="21"/>
  </si>
  <si>
    <t>処遇改善　支払い検討資料</t>
    <rPh sb="0" eb="2">
      <t>ショグウ</t>
    </rPh>
    <rPh sb="2" eb="4">
      <t>カイゼン</t>
    </rPh>
    <rPh sb="5" eb="7">
      <t>シハラ</t>
    </rPh>
    <rPh sb="8" eb="10">
      <t>ケントウ</t>
    </rPh>
    <rPh sb="10" eb="12">
      <t>シリョウ</t>
    </rPh>
    <phoneticPr fontId="21"/>
  </si>
  <si>
    <t>【放課後等デイサービス/児童発達支援】</t>
    <phoneticPr fontId="21"/>
  </si>
  <si>
    <t>（※）の引上げに使用することを要件とする。</t>
    <phoneticPr fontId="21"/>
  </si>
  <si>
    <t>給与支払い可能額</t>
    <rPh sb="0" eb="2">
      <t>キュウヨ</t>
    </rPh>
    <rPh sb="2" eb="4">
      <t>シハラ</t>
    </rPh>
    <rPh sb="5" eb="7">
      <t>カノウ</t>
    </rPh>
    <rPh sb="7" eb="8">
      <t>ガク</t>
    </rPh>
    <phoneticPr fontId="21"/>
  </si>
  <si>
    <t>【ベースアップ等支援加算の概要　　給与支払い可能金額】</t>
    <rPh sb="7" eb="8">
      <t>トウ</t>
    </rPh>
    <rPh sb="8" eb="10">
      <t>シエン</t>
    </rPh>
    <rPh sb="10" eb="12">
      <t>カサン</t>
    </rPh>
    <rPh sb="13" eb="15">
      <t>ガイヨウ</t>
    </rPh>
    <rPh sb="17" eb="19">
      <t>キュウヨ</t>
    </rPh>
    <rPh sb="19" eb="21">
      <t>シハラ</t>
    </rPh>
    <rPh sb="22" eb="24">
      <t>カノウ</t>
    </rPh>
    <rPh sb="24" eb="25">
      <t>キン</t>
    </rPh>
    <rPh sb="25" eb="26">
      <t>ガク</t>
    </rPh>
    <phoneticPr fontId="21"/>
  </si>
  <si>
    <t>※記載は概要確認のための参考数値です</t>
    <rPh sb="1" eb="3">
      <t>キサイ</t>
    </rPh>
    <rPh sb="4" eb="6">
      <t>ガイヨウ</t>
    </rPh>
    <rPh sb="6" eb="8">
      <t>カクニン</t>
    </rPh>
    <rPh sb="12" eb="14">
      <t>サンコウ</t>
    </rPh>
    <rPh sb="14" eb="16">
      <t>スウチ</t>
    </rPh>
    <phoneticPr fontId="21"/>
  </si>
  <si>
    <t>参考　支給可能金額　計</t>
    <rPh sb="0" eb="2">
      <t>サンコウ</t>
    </rPh>
    <rPh sb="3" eb="5">
      <t>シキュウ</t>
    </rPh>
    <rPh sb="5" eb="7">
      <t>カノウ</t>
    </rPh>
    <rPh sb="7" eb="9">
      <t>キンガク</t>
    </rPh>
    <rPh sb="10" eb="11">
      <t>ケイ</t>
    </rPh>
    <phoneticPr fontId="21"/>
  </si>
  <si>
    <t>新規もしくは年度開始等に出す書類で事業所がどれを行い処遇改善加算の分を支給するか決めます　（大筋は　資格手当での毎月支給と年度末一時金支払いが妥当）</t>
    <rPh sb="0" eb="2">
      <t>シンキ</t>
    </rPh>
    <rPh sb="6" eb="8">
      <t>ネンド</t>
    </rPh>
    <rPh sb="8" eb="10">
      <t>カイシ</t>
    </rPh>
    <rPh sb="10" eb="11">
      <t>トウ</t>
    </rPh>
    <rPh sb="12" eb="13">
      <t>ダ</t>
    </rPh>
    <rPh sb="14" eb="16">
      <t>ショルイ</t>
    </rPh>
    <rPh sb="17" eb="20">
      <t>ジギョウショ</t>
    </rPh>
    <rPh sb="24" eb="25">
      <t>オコナ</t>
    </rPh>
    <rPh sb="26" eb="28">
      <t>ショグウ</t>
    </rPh>
    <rPh sb="28" eb="30">
      <t>カイゼン</t>
    </rPh>
    <rPh sb="30" eb="32">
      <t>カサン</t>
    </rPh>
    <rPh sb="33" eb="34">
      <t>ブン</t>
    </rPh>
    <rPh sb="35" eb="37">
      <t>シキュウ</t>
    </rPh>
    <rPh sb="40" eb="41">
      <t>キ</t>
    </rPh>
    <rPh sb="46" eb="48">
      <t>オオスジ</t>
    </rPh>
    <rPh sb="50" eb="52">
      <t>シカク</t>
    </rPh>
    <rPh sb="52" eb="54">
      <t>テアテ</t>
    </rPh>
    <rPh sb="56" eb="58">
      <t>マイツキ</t>
    </rPh>
    <rPh sb="58" eb="60">
      <t>シキュウ</t>
    </rPh>
    <rPh sb="61" eb="63">
      <t>ネンド</t>
    </rPh>
    <rPh sb="63" eb="64">
      <t>マツ</t>
    </rPh>
    <rPh sb="64" eb="67">
      <t>イチジキン</t>
    </rPh>
    <rPh sb="67" eb="69">
      <t>シハラ</t>
    </rPh>
    <rPh sb="71" eb="73">
      <t>ダトウ</t>
    </rPh>
    <phoneticPr fontId="21"/>
  </si>
  <si>
    <t>実績報告：3月で締まり支払い猶予5月末まで（昨年予定申請した内容）で7月末までに報告が一般的</t>
    <rPh sb="0" eb="2">
      <t>ジッセキ</t>
    </rPh>
    <rPh sb="2" eb="4">
      <t>ホウコク</t>
    </rPh>
    <rPh sb="6" eb="7">
      <t>ガツ</t>
    </rPh>
    <rPh sb="8" eb="9">
      <t>シ</t>
    </rPh>
    <rPh sb="11" eb="13">
      <t>シハラ</t>
    </rPh>
    <rPh sb="14" eb="16">
      <t>ユウヨ</t>
    </rPh>
    <rPh sb="17" eb="18">
      <t>ガツ</t>
    </rPh>
    <rPh sb="18" eb="19">
      <t>マツ</t>
    </rPh>
    <rPh sb="22" eb="24">
      <t>サクネン</t>
    </rPh>
    <rPh sb="24" eb="26">
      <t>ヨテイ</t>
    </rPh>
    <rPh sb="26" eb="28">
      <t>シンセイ</t>
    </rPh>
    <rPh sb="30" eb="32">
      <t>ナイヨウ</t>
    </rPh>
    <rPh sb="35" eb="36">
      <t>ガツ</t>
    </rPh>
    <rPh sb="36" eb="37">
      <t>マツ</t>
    </rPh>
    <rPh sb="40" eb="42">
      <t>ホウコク</t>
    </rPh>
    <rPh sb="43" eb="46">
      <t>イッパンテキ</t>
    </rPh>
    <phoneticPr fontId="21"/>
  </si>
  <si>
    <t>2ヵ月後に電子請求受付システムより支払い決定通知書・内訳書・処遇改善加算総額のお知らせ（事業所報酬の明細）が届きます。</t>
    <rPh sb="2" eb="3">
      <t>ゲツ</t>
    </rPh>
    <rPh sb="3" eb="4">
      <t>ゴ</t>
    </rPh>
    <rPh sb="5" eb="7">
      <t>デンシ</t>
    </rPh>
    <rPh sb="7" eb="9">
      <t>セイキュウ</t>
    </rPh>
    <rPh sb="9" eb="11">
      <t>ウケツケ</t>
    </rPh>
    <rPh sb="17" eb="19">
      <t>シハラ</t>
    </rPh>
    <rPh sb="20" eb="22">
      <t>ケッテイ</t>
    </rPh>
    <rPh sb="22" eb="24">
      <t>ツウチ</t>
    </rPh>
    <rPh sb="24" eb="25">
      <t>ショ</t>
    </rPh>
    <rPh sb="26" eb="29">
      <t>ウチワケショ</t>
    </rPh>
    <rPh sb="30" eb="32">
      <t>ショグウ</t>
    </rPh>
    <rPh sb="32" eb="34">
      <t>カイゼン</t>
    </rPh>
    <rPh sb="34" eb="36">
      <t>カサン</t>
    </rPh>
    <rPh sb="36" eb="38">
      <t>ソウガク</t>
    </rPh>
    <rPh sb="40" eb="41">
      <t>シ</t>
    </rPh>
    <rPh sb="44" eb="47">
      <t>ジギョウショ</t>
    </rPh>
    <rPh sb="47" eb="49">
      <t>ホウシュウ</t>
    </rPh>
    <rPh sb="50" eb="52">
      <t>メイサイ</t>
    </rPh>
    <rPh sb="54" eb="55">
      <t>トド</t>
    </rPh>
    <phoneticPr fontId="21"/>
  </si>
  <si>
    <t>処遇改善加算総額（報酬単位により変動します）を確認しながら年度末までの支給方法をご確認ください。</t>
    <rPh sb="0" eb="2">
      <t>ショグウ</t>
    </rPh>
    <rPh sb="2" eb="4">
      <t>カイゼン</t>
    </rPh>
    <rPh sb="4" eb="6">
      <t>カサン</t>
    </rPh>
    <rPh sb="6" eb="8">
      <t>ソウガク</t>
    </rPh>
    <rPh sb="9" eb="11">
      <t>ホウシュウ</t>
    </rPh>
    <rPh sb="11" eb="13">
      <t>タンイ</t>
    </rPh>
    <rPh sb="16" eb="18">
      <t>ヘンドウ</t>
    </rPh>
    <rPh sb="23" eb="25">
      <t>カクニン</t>
    </rPh>
    <rPh sb="29" eb="32">
      <t>ネンドマツ</t>
    </rPh>
    <rPh sb="35" eb="37">
      <t>シキュウ</t>
    </rPh>
    <rPh sb="37" eb="39">
      <t>ホウホウ</t>
    </rPh>
    <rPh sb="41" eb="43">
      <t>カクニン</t>
    </rPh>
    <phoneticPr fontId="21"/>
  </si>
  <si>
    <t>申請時期：2月くらいに4月～翌3月までの予定を申請する（新規は途中から3月までを申請）</t>
    <rPh sb="0" eb="2">
      <t>シンセイ</t>
    </rPh>
    <rPh sb="2" eb="4">
      <t>ジキ</t>
    </rPh>
    <rPh sb="6" eb="7">
      <t>ガツ</t>
    </rPh>
    <rPh sb="12" eb="13">
      <t>ガツ</t>
    </rPh>
    <rPh sb="14" eb="15">
      <t>ヨク</t>
    </rPh>
    <rPh sb="16" eb="17">
      <t>ガツ</t>
    </rPh>
    <rPh sb="20" eb="22">
      <t>ヨテイ</t>
    </rPh>
    <rPh sb="23" eb="25">
      <t>シンセイ</t>
    </rPh>
    <rPh sb="28" eb="30">
      <t>シンキ</t>
    </rPh>
    <rPh sb="31" eb="33">
      <t>トチュウ</t>
    </rPh>
    <rPh sb="36" eb="37">
      <t>ガツ</t>
    </rPh>
    <rPh sb="40" eb="42">
      <t>シンセイ</t>
    </rPh>
    <phoneticPr fontId="21"/>
  </si>
  <si>
    <t>毎月支給された支給額の3分の2を必ず支給する必要があり　できていなければ返戻</t>
    <rPh sb="0" eb="2">
      <t>マイツキ</t>
    </rPh>
    <rPh sb="2" eb="4">
      <t>シキュウ</t>
    </rPh>
    <rPh sb="7" eb="9">
      <t>シキュウ</t>
    </rPh>
    <rPh sb="9" eb="10">
      <t>ガク</t>
    </rPh>
    <rPh sb="12" eb="13">
      <t>ブン</t>
    </rPh>
    <rPh sb="16" eb="17">
      <t>カナラ</t>
    </rPh>
    <rPh sb="18" eb="20">
      <t>シキュウ</t>
    </rPh>
    <rPh sb="22" eb="24">
      <t>ヒツヨウ</t>
    </rPh>
    <rPh sb="36" eb="38">
      <t>ヘンレイ</t>
    </rPh>
    <phoneticPr fontId="21"/>
  </si>
  <si>
    <t>固定支給も可能だが支払われていない月が発生すると問題</t>
    <rPh sb="0" eb="2">
      <t>コテイ</t>
    </rPh>
    <rPh sb="2" eb="4">
      <t>シキュウ</t>
    </rPh>
    <rPh sb="5" eb="7">
      <t>カノウ</t>
    </rPh>
    <rPh sb="9" eb="11">
      <t>シハラ</t>
    </rPh>
    <rPh sb="17" eb="18">
      <t>ツキ</t>
    </rPh>
    <rPh sb="19" eb="21">
      <t>ハッセイ</t>
    </rPh>
    <rPh sb="24" eb="26">
      <t>モンダイ</t>
    </rPh>
    <phoneticPr fontId="21"/>
  </si>
  <si>
    <t>賃金改善見込み額の平均　グループⅠが、Ⅱの平均を上回ること</t>
    <rPh sb="21" eb="23">
      <t>ヘイキン</t>
    </rPh>
    <rPh sb="24" eb="26">
      <t>ウワマワ</t>
    </rPh>
    <phoneticPr fontId="21"/>
  </si>
  <si>
    <t>賃金改善見込み額の平均　グループⅡが、Ⅲの平均の2倍以上とすること</t>
    <rPh sb="21" eb="23">
      <t>ヘイキン</t>
    </rPh>
    <rPh sb="25" eb="28">
      <t>バイイジョウ</t>
    </rPh>
    <phoneticPr fontId="21"/>
  </si>
  <si>
    <t>※</t>
    <phoneticPr fontId="21"/>
  </si>
  <si>
    <t>※支給においてグループの管理や配分金額制御が課題</t>
    <rPh sb="1" eb="3">
      <t>シキュウ</t>
    </rPh>
    <rPh sb="12" eb="14">
      <t>カンリ</t>
    </rPh>
    <rPh sb="15" eb="17">
      <t>ハイブン</t>
    </rPh>
    <rPh sb="17" eb="19">
      <t>キンガク</t>
    </rPh>
    <rPh sb="19" eb="21">
      <t>セイギョ</t>
    </rPh>
    <rPh sb="22" eb="24">
      <t>カダイ</t>
    </rPh>
    <phoneticPr fontId="21"/>
  </si>
  <si>
    <t>月</t>
  </si>
  <si>
    <t>→条件が変わる人員変更なった際取り下げが必要に注意</t>
    <rPh sb="1" eb="3">
      <t>ジョウケン</t>
    </rPh>
    <rPh sb="4" eb="5">
      <t>カ</t>
    </rPh>
    <rPh sb="7" eb="9">
      <t>ジンイン</t>
    </rPh>
    <rPh sb="9" eb="11">
      <t>ヘンコウ</t>
    </rPh>
    <rPh sb="14" eb="15">
      <t>サイ</t>
    </rPh>
    <rPh sb="15" eb="16">
      <t>ト</t>
    </rPh>
    <rPh sb="17" eb="18">
      <t>サ</t>
    </rPh>
    <rPh sb="20" eb="22">
      <t>ヒツヨウ</t>
    </rPh>
    <rPh sb="23" eb="25">
      <t>チュウイ</t>
    </rPh>
    <phoneticPr fontId="21"/>
  </si>
  <si>
    <t>※10年以上経験者Ⅰグループのみの一時金のみ支給が管理しやすい</t>
    <rPh sb="3" eb="6">
      <t>ネンイジョウ</t>
    </rPh>
    <rPh sb="6" eb="9">
      <t>ケイケンシャ</t>
    </rPh>
    <rPh sb="17" eb="20">
      <t>イチジキン</t>
    </rPh>
    <rPh sb="22" eb="24">
      <t>シキュウ</t>
    </rPh>
    <rPh sb="25" eb="27">
      <t>カンリ</t>
    </rPh>
    <phoneticPr fontId="21"/>
  </si>
  <si>
    <t>→10年以上のⅡ・Ⅲが混ざる際注意</t>
    <rPh sb="3" eb="4">
      <t>ネン</t>
    </rPh>
    <rPh sb="4" eb="6">
      <t>イジョウ</t>
    </rPh>
    <rPh sb="11" eb="12">
      <t>マ</t>
    </rPh>
    <rPh sb="14" eb="15">
      <t>サイ</t>
    </rPh>
    <rPh sb="15" eb="17">
      <t>チュウイ</t>
    </rPh>
    <phoneticPr fontId="21"/>
  </si>
  <si>
    <t>→この場合特定処遇は児発管のみ支給の告知は従業員に必要</t>
    <rPh sb="3" eb="5">
      <t>バアイ</t>
    </rPh>
    <rPh sb="5" eb="7">
      <t>トクテイ</t>
    </rPh>
    <rPh sb="7" eb="9">
      <t>ショグウ</t>
    </rPh>
    <rPh sb="10" eb="11">
      <t>ジ</t>
    </rPh>
    <rPh sb="11" eb="12">
      <t>ハツ</t>
    </rPh>
    <rPh sb="12" eb="13">
      <t>カン</t>
    </rPh>
    <rPh sb="15" eb="17">
      <t>シキュウ</t>
    </rPh>
    <rPh sb="18" eb="20">
      <t>コクチ</t>
    </rPh>
    <rPh sb="21" eb="24">
      <t>ジュウギョウイン</t>
    </rPh>
    <rPh sb="25" eb="27">
      <t>ヒツヨウ</t>
    </rPh>
    <phoneticPr fontId="21"/>
  </si>
  <si>
    <t>送迎減算</t>
    <rPh sb="0" eb="2">
      <t>ソウゲイ</t>
    </rPh>
    <rPh sb="2" eb="4">
      <t>ゲンサン</t>
    </rPh>
    <phoneticPr fontId="21"/>
  </si>
  <si>
    <t>日</t>
    <phoneticPr fontId="27"/>
  </si>
  <si>
    <t>922単位　8～9算定 お泊りあり　利用見込み数は1日の利用者として</t>
    <rPh sb="3" eb="5">
      <t>タンイ</t>
    </rPh>
    <rPh sb="9" eb="11">
      <t>サンテイ</t>
    </rPh>
    <rPh sb="13" eb="14">
      <t>トマ</t>
    </rPh>
    <rPh sb="18" eb="20">
      <t>リヨウ</t>
    </rPh>
    <rPh sb="20" eb="22">
      <t>ミコ</t>
    </rPh>
    <rPh sb="23" eb="24">
      <t>スウ</t>
    </rPh>
    <rPh sb="26" eb="27">
      <t>ヒ</t>
    </rPh>
    <rPh sb="28" eb="31">
      <t>リヨウシャ</t>
    </rPh>
    <phoneticPr fontId="21"/>
  </si>
  <si>
    <t>処遇改善加算（Ⅰ）5.9%</t>
    <rPh sb="0" eb="6">
      <t>ショグウカイゼンカサン</t>
    </rPh>
    <phoneticPr fontId="21"/>
  </si>
  <si>
    <t>【地域密着型通所介護】</t>
    <rPh sb="1" eb="3">
      <t>チイキ</t>
    </rPh>
    <rPh sb="3" eb="6">
      <t>ミッチャクガタ</t>
    </rPh>
    <rPh sb="6" eb="8">
      <t>ツウショ</t>
    </rPh>
    <rPh sb="8" eb="10">
      <t>カイゴ</t>
    </rPh>
    <phoneticPr fontId="21"/>
  </si>
  <si>
    <t>処遇改善加算（Ⅱ）4.3%</t>
    <rPh sb="0" eb="6">
      <t>ショグウカイゼンカサン</t>
    </rPh>
    <phoneticPr fontId="21"/>
  </si>
  <si>
    <t>処遇改善加算（Ⅲ）2.3%</t>
    <rPh sb="0" eb="6">
      <t>ショグウカイゼンカサン</t>
    </rPh>
    <phoneticPr fontId="21"/>
  </si>
  <si>
    <t>介護職員処遇改善加算</t>
    <rPh sb="0" eb="2">
      <t>カイゴ</t>
    </rPh>
    <rPh sb="2" eb="4">
      <t>ショクイン</t>
    </rPh>
    <rPh sb="4" eb="10">
      <t>ショグウカイゼンカサン</t>
    </rPh>
    <phoneticPr fontId="21"/>
  </si>
  <si>
    <t>■対象：介護職員のみ</t>
    <rPh sb="1" eb="3">
      <t>タイショウ</t>
    </rPh>
    <rPh sb="4" eb="6">
      <t>カイゴ</t>
    </rPh>
    <rPh sb="6" eb="8">
      <t>ショクイン</t>
    </rPh>
    <phoneticPr fontId="21"/>
  </si>
  <si>
    <t>特定処遇改善加算(Ⅰ) 1.2%</t>
    <rPh sb="0" eb="2">
      <t>トクテイ</t>
    </rPh>
    <rPh sb="2" eb="8">
      <t>ショグウカイゼンカサン</t>
    </rPh>
    <phoneticPr fontId="21"/>
  </si>
  <si>
    <t>特定処遇改善加算(Ⅱ) 1.0%</t>
    <rPh sb="0" eb="2">
      <t>トクテイ</t>
    </rPh>
    <rPh sb="2" eb="8">
      <t>ショグウカイゼンカサン</t>
    </rPh>
    <phoneticPr fontId="21"/>
  </si>
  <si>
    <t>介護職員特定処遇改善加算</t>
    <rPh sb="0" eb="2">
      <t>カイゴ</t>
    </rPh>
    <rPh sb="2" eb="4">
      <t>ショクイン</t>
    </rPh>
    <rPh sb="4" eb="6">
      <t>トクテイ</t>
    </rPh>
    <rPh sb="6" eb="10">
      <t>ショグウカイゼン</t>
    </rPh>
    <rPh sb="10" eb="12">
      <t>カサン</t>
    </rPh>
    <phoneticPr fontId="21"/>
  </si>
  <si>
    <t>②経験・技能のある介護職員を除く介護職員</t>
    <phoneticPr fontId="21"/>
  </si>
  <si>
    <t>③グループ１・２に属さないすべての職種管理者、生活相談員、運転手、看護職員、機能訓練指導員、事務職員　など</t>
    <phoneticPr fontId="21"/>
  </si>
  <si>
    <t>①経験・技能のあるキャリア10年以上　介護福祉士の資格を持つ介護職員</t>
    <rPh sb="15" eb="18">
      <t>ネンイジョウ</t>
    </rPh>
    <rPh sb="19" eb="21">
      <t>カイゴ</t>
    </rPh>
    <rPh sb="21" eb="24">
      <t>フクシシ</t>
    </rPh>
    <rPh sb="25" eb="27">
      <t>シカク</t>
    </rPh>
    <rPh sb="28" eb="29">
      <t>モ</t>
    </rPh>
    <rPh sb="30" eb="32">
      <t>カイゴ</t>
    </rPh>
    <rPh sb="32" eb="34">
      <t>ショクイン</t>
    </rPh>
    <phoneticPr fontId="21"/>
  </si>
  <si>
    <t>■対象：</t>
    <rPh sb="1" eb="3">
      <t>タイショウ</t>
    </rPh>
    <phoneticPr fontId="21"/>
  </si>
  <si>
    <t>グループ分け</t>
    <rPh sb="4" eb="5">
      <t>ワ</t>
    </rPh>
    <phoneticPr fontId="21"/>
  </si>
  <si>
    <t>対象が管理者・生活相談員も含まれる　グールプに分けた時の配分率が決まっており会社ルールと配分管理を徹底する必要がある　（任意の書式でグループ表提出も必要な場合あり）</t>
    <rPh sb="0" eb="2">
      <t>タイショウ</t>
    </rPh>
    <rPh sb="3" eb="6">
      <t>カンリシャ</t>
    </rPh>
    <rPh sb="7" eb="9">
      <t>セイカツ</t>
    </rPh>
    <rPh sb="9" eb="12">
      <t>ソウダンイン</t>
    </rPh>
    <rPh sb="13" eb="14">
      <t>フク</t>
    </rPh>
    <rPh sb="23" eb="24">
      <t>ワ</t>
    </rPh>
    <rPh sb="26" eb="27">
      <t>トキ</t>
    </rPh>
    <rPh sb="28" eb="30">
      <t>ハイブン</t>
    </rPh>
    <rPh sb="30" eb="31">
      <t>リツ</t>
    </rPh>
    <rPh sb="32" eb="33">
      <t>キ</t>
    </rPh>
    <rPh sb="38" eb="40">
      <t>カイシャ</t>
    </rPh>
    <rPh sb="44" eb="46">
      <t>ハイブン</t>
    </rPh>
    <rPh sb="46" eb="48">
      <t>カンリ</t>
    </rPh>
    <rPh sb="49" eb="51">
      <t>テッテイ</t>
    </rPh>
    <rPh sb="53" eb="55">
      <t>ヒツヨウ</t>
    </rPh>
    <rPh sb="60" eb="62">
      <t>ニンイ</t>
    </rPh>
    <rPh sb="63" eb="65">
      <t>ショシキ</t>
    </rPh>
    <rPh sb="70" eb="71">
      <t>ヒョウ</t>
    </rPh>
    <rPh sb="71" eb="73">
      <t>テイシュツ</t>
    </rPh>
    <rPh sb="74" eb="76">
      <t>ヒツヨウ</t>
    </rPh>
    <rPh sb="77" eb="79">
      <t>バアイ</t>
    </rPh>
    <phoneticPr fontId="21"/>
  </si>
  <si>
    <r>
      <rPr>
        <b/>
        <sz val="10"/>
        <color rgb="FFFF0000"/>
        <rFont val="ＭＳ 明朝"/>
        <family val="1"/>
        <charset val="128"/>
      </rPr>
      <t>新加算</t>
    </r>
    <r>
      <rPr>
        <b/>
        <sz val="10"/>
        <rFont val="ＭＳ 明朝"/>
        <family val="1"/>
        <charset val="128"/>
      </rPr>
      <t>（介護職員等ベースアップ等支援加算）</t>
    </r>
    <phoneticPr fontId="21"/>
  </si>
  <si>
    <t>■対象：介護職員。ただし、事業所の判断により、他の職員の処遇改善にこ</t>
    <phoneticPr fontId="21"/>
  </si>
  <si>
    <r>
      <t>➢</t>
    </r>
    <r>
      <rPr>
        <b/>
        <u/>
        <sz val="11"/>
        <rFont val="ＭＳ Ｐゴシック"/>
        <family val="3"/>
        <charset val="128"/>
      </rPr>
      <t>賃上げ効果の継続に資するよう、加算額の2/3は介護職員等のベースアップ等</t>
    </r>
    <phoneticPr fontId="21"/>
  </si>
  <si>
    <t>但し、その他職員だけに支給することは認めない</t>
    <rPh sb="0" eb="1">
      <t>タダ</t>
    </rPh>
    <rPh sb="5" eb="6">
      <t>タ</t>
    </rPh>
    <rPh sb="6" eb="8">
      <t>ショクイン</t>
    </rPh>
    <rPh sb="11" eb="13">
      <t>シキュウ</t>
    </rPh>
    <rPh sb="18" eb="19">
      <t>ミト</t>
    </rPh>
    <phoneticPr fontId="21"/>
  </si>
  <si>
    <r>
      <rPr>
        <sz val="10"/>
        <color rgb="FFFF0000"/>
        <rFont val="ＭＳ 明朝"/>
        <family val="1"/>
        <charset val="128"/>
      </rPr>
      <t>サービス提供体制強化加算</t>
    </r>
    <r>
      <rPr>
        <sz val="10"/>
        <rFont val="ＭＳ 明朝"/>
        <family val="1"/>
        <charset val="128"/>
      </rPr>
      <t>算定していれば　特定処遇改善加算Ⅰ　で算定していなければⅡ（1.0%)となる</t>
    </r>
    <rPh sb="12" eb="14">
      <t>サンテイ</t>
    </rPh>
    <rPh sb="20" eb="22">
      <t>トクテイ</t>
    </rPh>
    <rPh sb="22" eb="24">
      <t>ショグウ</t>
    </rPh>
    <rPh sb="24" eb="26">
      <t>カイゼン</t>
    </rPh>
    <rPh sb="26" eb="28">
      <t>カサン</t>
    </rPh>
    <rPh sb="31" eb="33">
      <t>サンテイ</t>
    </rPh>
    <phoneticPr fontId="21"/>
  </si>
  <si>
    <r>
      <t xml:space="preserve">《算定のための要件》
① 配置等要件　　… </t>
    </r>
    <r>
      <rPr>
        <u/>
        <sz val="10"/>
        <rFont val="ＭＳ 明朝"/>
        <family val="1"/>
        <charset val="128"/>
      </rPr>
      <t>特定処遇改善加算の（Ⅰ）</t>
    </r>
    <r>
      <rPr>
        <sz val="10"/>
        <rFont val="ＭＳ 明朝"/>
        <family val="1"/>
        <charset val="128"/>
      </rPr>
      <t>を取る場合は　</t>
    </r>
    <r>
      <rPr>
        <sz val="10"/>
        <color rgb="FFFF0000"/>
        <rFont val="ＭＳ 明朝"/>
        <family val="1"/>
        <charset val="128"/>
      </rPr>
      <t>サービス提供体制強化加算</t>
    </r>
    <r>
      <rPr>
        <sz val="10"/>
        <rFont val="ＭＳ 明朝"/>
        <family val="1"/>
        <charset val="128"/>
      </rPr>
      <t>算定している必要がある
② 現行加算要件　… 現行加算(Ⅰ)から(Ⅲ)までのいずれかを算定していること。
③ 職場環境等要件… 複数の取組を区分ごとに1つ以上実施し、その内容を全ての職員に周知していること。
④ 見える化要件　… 特定加算に基づく取組について、ワムネットでも今後掲載可能　　本部ホームページへの掲載公表でも可能</t>
    </r>
    <rPh sb="22" eb="26">
      <t>トクテイショグウ</t>
    </rPh>
    <rPh sb="26" eb="28">
      <t>カイゼン</t>
    </rPh>
    <rPh sb="28" eb="30">
      <t>カサン</t>
    </rPh>
    <rPh sb="35" eb="36">
      <t>ト</t>
    </rPh>
    <rPh sb="37" eb="39">
      <t>バアイ</t>
    </rPh>
    <rPh sb="59" eb="61">
      <t>ヒツヨウ</t>
    </rPh>
    <rPh sb="190" eb="192">
      <t>コンゴ</t>
    </rPh>
    <rPh sb="192" eb="194">
      <t>ケイサイ</t>
    </rPh>
    <rPh sb="194" eb="196">
      <t>カノウ</t>
    </rPh>
    <rPh sb="198" eb="200">
      <t>ホンブ</t>
    </rPh>
    <rPh sb="214" eb="216">
      <t>カノウ</t>
    </rPh>
    <phoneticPr fontId="21"/>
  </si>
  <si>
    <t>特定Ⅰとっている場合、雇用者の変更でⅠとⅡが変わるので注意（返戻対象）</t>
    <rPh sb="0" eb="2">
      <t>トクテイ</t>
    </rPh>
    <rPh sb="8" eb="10">
      <t>バアイ</t>
    </rPh>
    <rPh sb="11" eb="14">
      <t>コヨウシャ</t>
    </rPh>
    <rPh sb="15" eb="17">
      <t>ヘンコウ</t>
    </rPh>
    <rPh sb="22" eb="23">
      <t>カ</t>
    </rPh>
    <rPh sb="27" eb="29">
      <t>チュウイ</t>
    </rPh>
    <rPh sb="30" eb="32">
      <t>ヘンレイ</t>
    </rPh>
    <rPh sb="32" eb="34">
      <t>タイショウ</t>
    </rPh>
    <phoneticPr fontId="21"/>
  </si>
  <si>
    <t>【処遇改善加算（Ⅰ）～（Ⅲ）の概要　　給与支払い可能金額】</t>
    <rPh sb="1" eb="5">
      <t>ショグウカイゼン</t>
    </rPh>
    <rPh sb="5" eb="7">
      <t>カサン</t>
    </rPh>
    <rPh sb="15" eb="17">
      <t>ガイヨウ</t>
    </rPh>
    <rPh sb="19" eb="21">
      <t>キュウヨ</t>
    </rPh>
    <rPh sb="21" eb="23">
      <t>シハラ</t>
    </rPh>
    <rPh sb="24" eb="26">
      <t>カノウ</t>
    </rPh>
    <rPh sb="26" eb="27">
      <t>キン</t>
    </rPh>
    <rPh sb="27" eb="28">
      <t>ガク</t>
    </rPh>
    <phoneticPr fontId="21"/>
  </si>
  <si>
    <t>【特定処遇改善加算（Ⅰ）～（Ⅱ）の概要　　給与支払い可能金額】</t>
    <rPh sb="1" eb="3">
      <t>トクテイ</t>
    </rPh>
    <rPh sb="3" eb="5">
      <t>ショグウ</t>
    </rPh>
    <rPh sb="5" eb="7">
      <t>カイゼン</t>
    </rPh>
    <rPh sb="7" eb="9">
      <t>カサン</t>
    </rPh>
    <rPh sb="17" eb="19">
      <t>ガイヨウ</t>
    </rPh>
    <rPh sb="21" eb="23">
      <t>キュウヨ</t>
    </rPh>
    <rPh sb="23" eb="25">
      <t>シハラ</t>
    </rPh>
    <rPh sb="26" eb="28">
      <t>カノウ</t>
    </rPh>
    <rPh sb="28" eb="29">
      <t>キン</t>
    </rPh>
    <rPh sb="29" eb="30">
      <t>ガク</t>
    </rPh>
    <phoneticPr fontId="21"/>
  </si>
  <si>
    <t>ベースアップ等支援加算1.1％</t>
    <rPh sb="6" eb="7">
      <t>トウ</t>
    </rPh>
    <rPh sb="7" eb="11">
      <t>シエンカサン</t>
    </rPh>
    <phoneticPr fontId="2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</si>
</sst>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quot;¥&quot;\-#,##0"/>
    <numFmt numFmtId="6" formatCode="&quot;¥&quot;#,##0;[Red]&quot;¥&quot;\-#,##0"/>
    <numFmt numFmtId="176" formatCode="#,##0_ ;[Red]\-#,##0\ "/>
  </numFmts>
  <fonts count="4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1"/>
      <name val="ＭＳ ゴシック"/>
      <family val="3"/>
      <charset val="128"/>
    </font>
    <font>
      <sz val="10"/>
      <name val="ＭＳ Ｐゴシック"/>
      <family val="3"/>
      <charset val="128"/>
      <scheme val="minor"/>
    </font>
    <font>
      <sz val="10"/>
      <name val="ＭＳ ゴシック"/>
      <family val="3"/>
      <charset val="128"/>
    </font>
    <font>
      <sz val="10"/>
      <name val="ＭＳ Ｐ明朝"/>
      <family val="1"/>
      <charset val="128"/>
    </font>
    <font>
      <sz val="10"/>
      <name val="ＭＳ 明朝"/>
      <family val="1"/>
      <charset val="128"/>
    </font>
    <font>
      <sz val="6"/>
      <name val="ＭＳ Ｐ明朝"/>
      <family val="1"/>
      <charset val="128"/>
    </font>
    <font>
      <sz val="16"/>
      <name val="ＭＳ ゴシック"/>
      <family val="3"/>
      <charset val="128"/>
    </font>
    <font>
      <b/>
      <sz val="10"/>
      <name val="ＭＳ ゴシック"/>
      <family val="3"/>
      <charset val="128"/>
    </font>
    <font>
      <sz val="6"/>
      <name val="ＭＳ 明朝"/>
      <family val="1"/>
      <charset val="128"/>
    </font>
    <font>
      <sz val="7"/>
      <name val="ＭＳ 明朝"/>
      <family val="1"/>
      <charset val="128"/>
    </font>
    <font>
      <sz val="14"/>
      <name val="ＭＳ 明朝"/>
      <family val="1"/>
      <charset val="128"/>
    </font>
    <font>
      <sz val="9"/>
      <name val="ＭＳ 明朝"/>
      <family val="1"/>
      <charset val="128"/>
    </font>
    <font>
      <sz val="8"/>
      <name val="ＭＳ 明朝"/>
      <family val="1"/>
      <charset val="128"/>
    </font>
    <font>
      <b/>
      <sz val="10"/>
      <name val="ＭＳ 明朝"/>
      <family val="1"/>
      <charset val="128"/>
    </font>
    <font>
      <b/>
      <sz val="11"/>
      <name val="ＭＳ 明朝"/>
      <family val="1"/>
      <charset val="128"/>
    </font>
    <font>
      <b/>
      <sz val="10"/>
      <color rgb="FFFF0000"/>
      <name val="ＭＳ 明朝"/>
      <family val="1"/>
      <charset val="128"/>
    </font>
    <font>
      <sz val="11"/>
      <name val="ＭＳ 明朝"/>
      <family val="1"/>
      <charset val="128"/>
    </font>
    <font>
      <sz val="10"/>
      <color theme="0"/>
      <name val="ＭＳ 明朝"/>
      <family val="1"/>
      <charset val="128"/>
    </font>
    <font>
      <b/>
      <sz val="11"/>
      <name val="ＭＳ Ｐゴシック"/>
      <family val="3"/>
      <charset val="128"/>
    </font>
    <font>
      <b/>
      <u/>
      <sz val="11"/>
      <name val="ＭＳ Ｐゴシック"/>
      <family val="3"/>
      <charset val="128"/>
    </font>
    <font>
      <sz val="18"/>
      <name val="ＭＳ 明朝"/>
      <family val="1"/>
      <charset val="128"/>
    </font>
    <font>
      <sz val="7"/>
      <color theme="0"/>
      <name val="ＭＳ 明朝"/>
      <family val="1"/>
      <charset val="128"/>
    </font>
    <font>
      <b/>
      <sz val="16"/>
      <name val="ＭＳ 明朝"/>
      <family val="1"/>
      <charset val="128"/>
    </font>
    <font>
      <b/>
      <sz val="10"/>
      <color theme="0"/>
      <name val="ＭＳ 明朝"/>
      <family val="1"/>
      <charset val="128"/>
    </font>
    <font>
      <b/>
      <sz val="18"/>
      <name val="ＭＳ 明朝"/>
      <family val="1"/>
      <charset val="128"/>
    </font>
    <font>
      <sz val="10"/>
      <color rgb="FFFF0000"/>
      <name val="ＭＳ 明朝"/>
      <family val="1"/>
      <charset val="128"/>
    </font>
    <font>
      <u/>
      <sz val="10"/>
      <name val="ＭＳ 明朝"/>
      <family val="1"/>
      <charset val="128"/>
    </font>
  </fonts>
  <fills count="31">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
      <patternFill patternType="solid">
        <fgColor theme="5" tint="0.79998168889431442"/>
        <bgColor indexed="64"/>
      </patternFill>
    </fill>
    <fill>
      <patternFill patternType="solid">
        <fgColor rgb="FFFFFF00"/>
        <bgColor indexed="64"/>
      </patternFill>
    </fill>
    <fill>
      <patternFill patternType="solid">
        <fgColor rgb="FFFFC000"/>
        <bgColor indexed="64"/>
      </patternFill>
    </fill>
    <fill>
      <patternFill patternType="solid">
        <fgColor theme="1"/>
        <bgColor indexed="64"/>
      </patternFill>
    </fill>
    <fill>
      <patternFill patternType="solid">
        <fgColor rgb="FFFF0000"/>
        <bgColor indexed="64"/>
      </patternFill>
    </fill>
    <fill>
      <patternFill patternType="solid">
        <fgColor rgb="FF0070C0"/>
        <bgColor indexed="64"/>
      </patternFill>
    </fill>
  </fills>
  <borders count="4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top style="medium">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diagonal/>
    </border>
    <border diagonalUp="1">
      <left style="thin">
        <color indexed="64"/>
      </left>
      <right style="medium">
        <color indexed="64"/>
      </right>
      <top style="medium">
        <color indexed="64"/>
      </top>
      <bottom style="medium">
        <color indexed="64"/>
      </bottom>
      <diagonal style="thin">
        <color indexed="64"/>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diagonalUp="1">
      <left style="thin">
        <color indexed="64"/>
      </left>
      <right style="thin">
        <color indexed="64"/>
      </right>
      <top style="thin">
        <color indexed="64"/>
      </top>
      <bottom/>
      <diagonal style="thin">
        <color indexed="64"/>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style="medium">
        <color indexed="64"/>
      </top>
      <bottom style="medium">
        <color indexed="64"/>
      </bottom>
      <diagonal/>
    </border>
    <border>
      <left/>
      <right/>
      <top style="double">
        <color indexed="64"/>
      </top>
      <bottom style="thin">
        <color indexed="64"/>
      </bottom>
      <diagonal/>
    </border>
    <border>
      <left/>
      <right/>
      <top style="double">
        <color indexed="64"/>
      </top>
      <bottom style="double">
        <color indexed="64"/>
      </bottom>
      <diagonal/>
    </border>
    <border>
      <left/>
      <right/>
      <top style="thin">
        <color indexed="64"/>
      </top>
      <bottom style="double">
        <color indexed="64"/>
      </bottom>
      <diagonal/>
    </border>
    <border>
      <left/>
      <right/>
      <top style="double">
        <color auto="1"/>
      </top>
      <bottom/>
      <diagonal/>
    </border>
  </borders>
  <cellStyleXfs count="54">
    <xf numFmtId="0" fontId="0" fillId="0" borderId="0"/>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9" borderId="0" applyNumberFormat="0" applyBorder="0" applyAlignment="0" applyProtection="0">
      <alignment vertical="center"/>
    </xf>
    <xf numFmtId="0" fontId="5" fillId="0" borderId="0" applyNumberFormat="0" applyFill="0" applyBorder="0" applyAlignment="0" applyProtection="0">
      <alignment vertical="center"/>
    </xf>
    <xf numFmtId="0" fontId="6" fillId="20" borderId="1" applyNumberFormat="0" applyAlignment="0" applyProtection="0">
      <alignment vertical="center"/>
    </xf>
    <xf numFmtId="0" fontId="7" fillId="21" borderId="0" applyNumberFormat="0" applyBorder="0" applyAlignment="0" applyProtection="0">
      <alignment vertical="center"/>
    </xf>
    <xf numFmtId="0" fontId="8" fillId="22" borderId="2" applyNumberFormat="0" applyFont="0" applyAlignment="0" applyProtection="0">
      <alignment vertical="center"/>
    </xf>
    <xf numFmtId="0" fontId="9" fillId="0" borderId="3" applyNumberFormat="0" applyFill="0" applyAlignment="0" applyProtection="0">
      <alignment vertical="center"/>
    </xf>
    <xf numFmtId="0" fontId="10" fillId="3" borderId="0" applyNumberFormat="0" applyBorder="0" applyAlignment="0" applyProtection="0">
      <alignment vertical="center"/>
    </xf>
    <xf numFmtId="0" fontId="11" fillId="23" borderId="4" applyNumberFormat="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0" borderId="8" applyNumberFormat="0" applyFill="0" applyAlignment="0" applyProtection="0">
      <alignment vertical="center"/>
    </xf>
    <xf numFmtId="0" fontId="17" fillId="23" borderId="9" applyNumberFormat="0" applyAlignment="0" applyProtection="0">
      <alignment vertical="center"/>
    </xf>
    <xf numFmtId="0" fontId="18" fillId="0" borderId="0" applyNumberFormat="0" applyFill="0" applyBorder="0" applyAlignment="0" applyProtection="0">
      <alignment vertical="center"/>
    </xf>
    <xf numFmtId="0" fontId="19" fillId="7" borderId="4" applyNumberFormat="0" applyAlignment="0" applyProtection="0">
      <alignment vertical="center"/>
    </xf>
    <xf numFmtId="0" fontId="8" fillId="0" borderId="0"/>
    <xf numFmtId="0" fontId="20" fillId="4" borderId="0" applyNumberFormat="0" applyBorder="0" applyAlignment="0" applyProtection="0">
      <alignment vertical="center"/>
    </xf>
    <xf numFmtId="6" fontId="8" fillId="0" borderId="0" applyFont="0" applyFill="0" applyBorder="0" applyAlignment="0" applyProtection="0"/>
    <xf numFmtId="38" fontId="8" fillId="0" borderId="0" applyFont="0" applyFill="0" applyBorder="0" applyAlignment="0" applyProtection="0"/>
    <xf numFmtId="0" fontId="8" fillId="0" borderId="0">
      <alignment vertical="center"/>
    </xf>
    <xf numFmtId="0" fontId="2" fillId="0" borderId="0">
      <alignment vertical="center"/>
    </xf>
    <xf numFmtId="0" fontId="2" fillId="0" borderId="0">
      <alignment vertical="center"/>
    </xf>
    <xf numFmtId="0" fontId="2" fillId="0" borderId="0">
      <alignment vertical="center"/>
    </xf>
    <xf numFmtId="0" fontId="25" fillId="0" borderId="0"/>
    <xf numFmtId="38" fontId="25" fillId="0" borderId="0" applyFont="0" applyFill="0" applyBorder="0" applyAlignment="0" applyProtection="0"/>
    <xf numFmtId="0" fontId="8" fillId="0" borderId="0"/>
    <xf numFmtId="0" fontId="1" fillId="0" borderId="0">
      <alignment vertical="center"/>
    </xf>
    <xf numFmtId="38" fontId="8" fillId="0" borderId="0" applyFont="0" applyFill="0" applyBorder="0" applyAlignment="0" applyProtection="0">
      <alignment vertical="center"/>
    </xf>
  </cellStyleXfs>
  <cellXfs count="181">
    <xf numFmtId="0" fontId="0" fillId="0" borderId="0" xfId="0"/>
    <xf numFmtId="0" fontId="26" fillId="0" borderId="0" xfId="49" applyFont="1" applyAlignment="1">
      <alignment vertical="center"/>
    </xf>
    <xf numFmtId="0" fontId="26" fillId="0" borderId="10" xfId="49" applyFont="1" applyBorder="1" applyAlignment="1">
      <alignment horizontal="center" vertical="center" shrinkToFit="1"/>
    </xf>
    <xf numFmtId="176" fontId="26" fillId="24" borderId="17" xfId="50" applyNumberFormat="1" applyFont="1" applyFill="1" applyBorder="1" applyAlignment="1">
      <alignment vertical="center"/>
    </xf>
    <xf numFmtId="0" fontId="26" fillId="0" borderId="31" xfId="49" applyFont="1" applyBorder="1" applyAlignment="1">
      <alignment horizontal="center" vertical="center"/>
    </xf>
    <xf numFmtId="0" fontId="26" fillId="0" borderId="16" xfId="49" applyFont="1" applyBorder="1" applyAlignment="1">
      <alignment horizontal="right" vertical="center"/>
    </xf>
    <xf numFmtId="0" fontId="26" fillId="0" borderId="15" xfId="49" applyFont="1" applyBorder="1" applyAlignment="1">
      <alignment horizontal="center" vertical="center"/>
    </xf>
    <xf numFmtId="0" fontId="26" fillId="0" borderId="23" xfId="49" applyFont="1" applyBorder="1" applyAlignment="1">
      <alignment horizontal="center" vertical="center"/>
    </xf>
    <xf numFmtId="0" fontId="26" fillId="0" borderId="14" xfId="49" applyFont="1" applyBorder="1" applyAlignment="1">
      <alignment horizontal="right" vertical="center"/>
    </xf>
    <xf numFmtId="0" fontId="26" fillId="0" borderId="12" xfId="49" applyFont="1" applyBorder="1" applyAlignment="1">
      <alignment horizontal="center" vertical="center"/>
    </xf>
    <xf numFmtId="0" fontId="26" fillId="0" borderId="0" xfId="49" applyFont="1" applyAlignment="1">
      <alignment horizontal="center" vertical="center"/>
    </xf>
    <xf numFmtId="0" fontId="26" fillId="0" borderId="0" xfId="49" applyFont="1" applyAlignment="1">
      <alignment horizontal="right" vertical="center"/>
    </xf>
    <xf numFmtId="0" fontId="32" fillId="0" borderId="0" xfId="49" applyFont="1" applyAlignment="1">
      <alignment vertical="center"/>
    </xf>
    <xf numFmtId="0" fontId="22" fillId="0" borderId="0" xfId="49" applyFont="1" applyAlignment="1">
      <alignment vertical="center"/>
    </xf>
    <xf numFmtId="176" fontId="34" fillId="24" borderId="17" xfId="50" applyNumberFormat="1" applyFont="1" applyFill="1" applyBorder="1" applyAlignment="1">
      <alignment vertical="center"/>
    </xf>
    <xf numFmtId="176" fontId="33" fillId="24" borderId="17" xfId="50" applyNumberFormat="1" applyFont="1" applyFill="1" applyBorder="1" applyAlignment="1">
      <alignment vertical="center"/>
    </xf>
    <xf numFmtId="176" fontId="33" fillId="0" borderId="10" xfId="50" applyNumberFormat="1" applyFont="1" applyBorder="1" applyAlignment="1">
      <alignment vertical="center"/>
    </xf>
    <xf numFmtId="176" fontId="33" fillId="0" borderId="25" xfId="50" applyNumberFormat="1" applyFont="1" applyBorder="1" applyAlignment="1">
      <alignment vertical="center"/>
    </xf>
    <xf numFmtId="176" fontId="34" fillId="0" borderId="10" xfId="50" applyNumberFormat="1" applyFont="1" applyBorder="1" applyAlignment="1">
      <alignment vertical="center"/>
    </xf>
    <xf numFmtId="176" fontId="34" fillId="24" borderId="19" xfId="50" applyNumberFormat="1" applyFont="1" applyFill="1" applyBorder="1" applyAlignment="1">
      <alignment vertical="center"/>
    </xf>
    <xf numFmtId="0" fontId="26" fillId="0" borderId="24" xfId="49" applyFont="1" applyBorder="1" applyAlignment="1">
      <alignment vertical="center"/>
    </xf>
    <xf numFmtId="0" fontId="26" fillId="0" borderId="23" xfId="49" applyFont="1" applyBorder="1" applyAlignment="1">
      <alignment vertical="center"/>
    </xf>
    <xf numFmtId="0" fontId="26" fillId="0" borderId="30" xfId="49" applyFont="1" applyBorder="1" applyAlignment="1">
      <alignment vertical="center"/>
    </xf>
    <xf numFmtId="176" fontId="34" fillId="24" borderId="37" xfId="50" applyNumberFormat="1" applyFont="1" applyFill="1" applyBorder="1" applyAlignment="1">
      <alignment vertical="center"/>
    </xf>
    <xf numFmtId="176" fontId="34" fillId="24" borderId="36" xfId="50" applyNumberFormat="1" applyFont="1" applyFill="1" applyBorder="1" applyAlignment="1">
      <alignment vertical="center"/>
    </xf>
    <xf numFmtId="0" fontId="26" fillId="0" borderId="0" xfId="49" applyFont="1" applyAlignment="1">
      <alignment vertical="center" wrapText="1"/>
    </xf>
    <xf numFmtId="0" fontId="26" fillId="25" borderId="10" xfId="49" applyFont="1" applyFill="1" applyBorder="1" applyAlignment="1">
      <alignment vertical="center"/>
    </xf>
    <xf numFmtId="0" fontId="26" fillId="25" borderId="16" xfId="49" applyFont="1" applyFill="1" applyBorder="1" applyAlignment="1">
      <alignment vertical="center"/>
    </xf>
    <xf numFmtId="0" fontId="26" fillId="25" borderId="33" xfId="49" applyFont="1" applyFill="1" applyBorder="1" applyAlignment="1">
      <alignment vertical="center"/>
    </xf>
    <xf numFmtId="0" fontId="26" fillId="25" borderId="32" xfId="49" applyFont="1" applyFill="1" applyBorder="1" applyAlignment="1">
      <alignment vertical="center"/>
    </xf>
    <xf numFmtId="0" fontId="26" fillId="0" borderId="10" xfId="49" applyFont="1" applyBorder="1" applyAlignment="1">
      <alignment vertical="center"/>
    </xf>
    <xf numFmtId="0" fontId="26" fillId="0" borderId="0" xfId="49" applyFont="1" applyAlignment="1">
      <alignment horizontal="left" vertical="center"/>
    </xf>
    <xf numFmtId="0" fontId="26" fillId="0" borderId="0" xfId="49" applyFont="1" applyAlignment="1">
      <alignment horizontal="left" vertical="center" wrapText="1"/>
    </xf>
    <xf numFmtId="5" fontId="26" fillId="0" borderId="0" xfId="49" applyNumberFormat="1" applyFont="1" applyAlignment="1">
      <alignment horizontal="center" vertical="center"/>
    </xf>
    <xf numFmtId="0" fontId="34" fillId="0" borderId="0" xfId="49" applyFont="1" applyAlignment="1">
      <alignment horizontal="center" vertical="center" wrapText="1"/>
    </xf>
    <xf numFmtId="5" fontId="26" fillId="0" borderId="0" xfId="49" applyNumberFormat="1" applyFont="1" applyAlignment="1">
      <alignment vertical="center"/>
    </xf>
    <xf numFmtId="5" fontId="26" fillId="0" borderId="32" xfId="49" applyNumberFormat="1" applyFont="1" applyBorder="1" applyAlignment="1">
      <alignment vertical="center"/>
    </xf>
    <xf numFmtId="1" fontId="26" fillId="0" borderId="32" xfId="49" applyNumberFormat="1" applyFont="1" applyBorder="1" applyAlignment="1">
      <alignment vertical="center"/>
    </xf>
    <xf numFmtId="0" fontId="26" fillId="25" borderId="0" xfId="49" applyFont="1" applyFill="1" applyAlignment="1">
      <alignment vertical="center"/>
    </xf>
    <xf numFmtId="0" fontId="26" fillId="25" borderId="11" xfId="49" applyFont="1" applyFill="1" applyBorder="1" applyAlignment="1">
      <alignment vertical="center"/>
    </xf>
    <xf numFmtId="0" fontId="26" fillId="25" borderId="35" xfId="49" applyFont="1" applyFill="1" applyBorder="1" applyAlignment="1">
      <alignment vertical="center"/>
    </xf>
    <xf numFmtId="1" fontId="26" fillId="24" borderId="17" xfId="49" applyNumberFormat="1" applyFont="1" applyFill="1" applyBorder="1" applyAlignment="1">
      <alignment vertical="center"/>
    </xf>
    <xf numFmtId="5" fontId="26" fillId="26" borderId="12" xfId="49" applyNumberFormat="1" applyFont="1" applyFill="1" applyBorder="1" applyAlignment="1">
      <alignment vertical="center"/>
    </xf>
    <xf numFmtId="38" fontId="26" fillId="0" borderId="12" xfId="53" applyFont="1" applyFill="1" applyBorder="1" applyAlignment="1">
      <alignment vertical="center"/>
    </xf>
    <xf numFmtId="5" fontId="26" fillId="0" borderId="12" xfId="49" applyNumberFormat="1" applyFont="1" applyBorder="1" applyAlignment="1">
      <alignment vertical="center"/>
    </xf>
    <xf numFmtId="0" fontId="35" fillId="0" borderId="0" xfId="49" applyFont="1" applyAlignment="1">
      <alignment vertical="center"/>
    </xf>
    <xf numFmtId="0" fontId="34" fillId="0" borderId="0" xfId="49" applyFont="1" applyAlignment="1">
      <alignment vertical="center" wrapText="1"/>
    </xf>
    <xf numFmtId="0" fontId="34" fillId="0" borderId="0" xfId="49" applyFont="1" applyAlignment="1">
      <alignment vertical="center"/>
    </xf>
    <xf numFmtId="0" fontId="26" fillId="27" borderId="0" xfId="49" applyFont="1" applyFill="1" applyAlignment="1">
      <alignment vertical="center"/>
    </xf>
    <xf numFmtId="0" fontId="38" fillId="0" borderId="0" xfId="49" applyFont="1" applyAlignment="1">
      <alignment vertical="center"/>
    </xf>
    <xf numFmtId="0" fontId="26" fillId="25" borderId="34" xfId="49" applyFont="1" applyFill="1" applyBorder="1" applyAlignment="1">
      <alignment vertical="center"/>
    </xf>
    <xf numFmtId="0" fontId="35" fillId="25" borderId="15" xfId="49" applyFont="1" applyFill="1" applyBorder="1" applyAlignment="1">
      <alignment vertical="center"/>
    </xf>
    <xf numFmtId="0" fontId="35" fillId="25" borderId="10" xfId="49" applyFont="1" applyFill="1" applyBorder="1" applyAlignment="1">
      <alignment vertical="center"/>
    </xf>
    <xf numFmtId="0" fontId="39" fillId="28" borderId="12" xfId="49" applyFont="1" applyFill="1" applyBorder="1" applyAlignment="1">
      <alignment horizontal="center" vertical="center"/>
    </xf>
    <xf numFmtId="0" fontId="39" fillId="28" borderId="14" xfId="49" applyFont="1" applyFill="1" applyBorder="1" applyAlignment="1">
      <alignment horizontal="right" vertical="center"/>
    </xf>
    <xf numFmtId="0" fontId="39" fillId="28" borderId="17" xfId="49" applyFont="1" applyFill="1" applyBorder="1" applyAlignment="1">
      <alignment horizontal="center" vertical="center"/>
    </xf>
    <xf numFmtId="0" fontId="0" fillId="25" borderId="0" xfId="0" applyFill="1" applyAlignment="1">
      <alignment horizontal="left"/>
    </xf>
    <xf numFmtId="0" fontId="34" fillId="25" borderId="10" xfId="49" applyFont="1" applyFill="1" applyBorder="1" applyAlignment="1">
      <alignment horizontal="center" vertical="center" wrapText="1"/>
    </xf>
    <xf numFmtId="0" fontId="34" fillId="25" borderId="10" xfId="49" applyFont="1" applyFill="1" applyBorder="1" applyAlignment="1">
      <alignment horizontal="center" vertical="center"/>
    </xf>
    <xf numFmtId="0" fontId="26" fillId="25" borderId="0" xfId="49" applyFont="1" applyFill="1" applyAlignment="1">
      <alignment horizontal="left" vertical="center"/>
    </xf>
    <xf numFmtId="0" fontId="26" fillId="25" borderId="33" xfId="49" applyFont="1" applyFill="1" applyBorder="1" applyAlignment="1">
      <alignment horizontal="left" vertical="center"/>
    </xf>
    <xf numFmtId="0" fontId="0" fillId="25" borderId="15" xfId="0" applyFill="1" applyBorder="1" applyAlignment="1">
      <alignment vertical="center"/>
    </xf>
    <xf numFmtId="0" fontId="0" fillId="25" borderId="10" xfId="0" applyFill="1" applyBorder="1" applyAlignment="1">
      <alignment vertical="center"/>
    </xf>
    <xf numFmtId="0" fontId="0" fillId="25" borderId="34" xfId="0" applyFill="1" applyBorder="1"/>
    <xf numFmtId="0" fontId="0" fillId="25" borderId="11" xfId="0" applyFill="1" applyBorder="1"/>
    <xf numFmtId="0" fontId="0" fillId="25" borderId="32" xfId="0" applyFill="1" applyBorder="1"/>
    <xf numFmtId="0" fontId="0" fillId="25" borderId="0" xfId="0" applyFill="1"/>
    <xf numFmtId="0" fontId="40" fillId="25" borderId="32" xfId="0" applyFont="1" applyFill="1" applyBorder="1"/>
    <xf numFmtId="0" fontId="38" fillId="25" borderId="0" xfId="49" applyFont="1" applyFill="1" applyAlignment="1">
      <alignment vertical="center"/>
    </xf>
    <xf numFmtId="0" fontId="36" fillId="25" borderId="0" xfId="49" applyFont="1" applyFill="1" applyAlignment="1">
      <alignment vertical="center"/>
    </xf>
    <xf numFmtId="0" fontId="42" fillId="0" borderId="0" xfId="49" applyFont="1" applyAlignment="1">
      <alignment vertical="center"/>
    </xf>
    <xf numFmtId="0" fontId="26" fillId="29" borderId="0" xfId="49" applyFont="1" applyFill="1" applyAlignment="1">
      <alignment vertical="center"/>
    </xf>
    <xf numFmtId="0" fontId="43" fillId="28" borderId="0" xfId="49" applyFont="1" applyFill="1" applyAlignment="1">
      <alignment vertical="center"/>
    </xf>
    <xf numFmtId="0" fontId="39" fillId="28" borderId="0" xfId="49" applyFont="1" applyFill="1" applyAlignment="1">
      <alignment vertical="center"/>
    </xf>
    <xf numFmtId="0" fontId="39" fillId="28" borderId="33" xfId="49" applyFont="1" applyFill="1" applyBorder="1" applyAlignment="1">
      <alignment vertical="center"/>
    </xf>
    <xf numFmtId="0" fontId="45" fillId="28" borderId="17" xfId="49" applyFont="1" applyFill="1" applyBorder="1" applyAlignment="1">
      <alignment horizontal="center" vertical="center"/>
    </xf>
    <xf numFmtId="0" fontId="45" fillId="28" borderId="12" xfId="49" applyFont="1" applyFill="1" applyBorder="1" applyAlignment="1">
      <alignment horizontal="center" vertical="center"/>
    </xf>
    <xf numFmtId="0" fontId="45" fillId="28" borderId="14" xfId="49" applyFont="1" applyFill="1" applyBorder="1" applyAlignment="1">
      <alignment horizontal="right" vertical="center"/>
    </xf>
    <xf numFmtId="5" fontId="37" fillId="0" borderId="0" xfId="49" applyNumberFormat="1" applyFont="1" applyAlignment="1">
      <alignment horizontal="left" vertical="center"/>
    </xf>
    <xf numFmtId="5" fontId="45" fillId="30" borderId="12" xfId="49" applyNumberFormat="1" applyFont="1" applyFill="1" applyBorder="1" applyAlignment="1">
      <alignment vertical="center"/>
    </xf>
    <xf numFmtId="0" fontId="36" fillId="0" borderId="0" xfId="49" applyFont="1" applyAlignment="1">
      <alignment vertical="center"/>
    </xf>
    <xf numFmtId="0" fontId="46" fillId="0" borderId="0" xfId="49" applyFont="1" applyAlignment="1">
      <alignment horizontal="left" vertical="center"/>
    </xf>
    <xf numFmtId="0" fontId="26" fillId="0" borderId="46" xfId="49" applyFont="1" applyBorder="1" applyAlignment="1">
      <alignment vertical="center"/>
    </xf>
    <xf numFmtId="0" fontId="26" fillId="0" borderId="46" xfId="49" applyFont="1" applyBorder="1" applyAlignment="1">
      <alignment horizontal="left" vertical="center"/>
    </xf>
    <xf numFmtId="0" fontId="46" fillId="0" borderId="46" xfId="49" applyFont="1" applyBorder="1" applyAlignment="1">
      <alignment horizontal="left" vertical="center"/>
    </xf>
    <xf numFmtId="0" fontId="37" fillId="0" borderId="0" xfId="49" applyFont="1" applyAlignment="1">
      <alignment vertical="center"/>
    </xf>
    <xf numFmtId="5" fontId="45" fillId="30" borderId="17" xfId="49" applyNumberFormat="1" applyFont="1" applyFill="1" applyBorder="1" applyAlignment="1">
      <alignment horizontal="center" vertical="center"/>
    </xf>
    <xf numFmtId="0" fontId="45" fillId="30" borderId="17" xfId="49" applyFont="1" applyFill="1" applyBorder="1" applyAlignment="1">
      <alignment horizontal="left" vertical="center"/>
    </xf>
    <xf numFmtId="5" fontId="26" fillId="26" borderId="17" xfId="49" applyNumberFormat="1" applyFont="1" applyFill="1" applyBorder="1" applyAlignment="1">
      <alignment horizontal="center" vertical="center"/>
    </xf>
    <xf numFmtId="0" fontId="26" fillId="0" borderId="17" xfId="49" applyFont="1" applyBorder="1" applyAlignment="1">
      <alignment horizontal="left" vertical="center"/>
    </xf>
    <xf numFmtId="5" fontId="26" fillId="0" borderId="17" xfId="49" applyNumberFormat="1" applyFont="1" applyBorder="1" applyAlignment="1">
      <alignment horizontal="center" vertical="center"/>
    </xf>
    <xf numFmtId="0" fontId="0" fillId="25" borderId="32" xfId="0" applyFill="1" applyBorder="1" applyAlignment="1">
      <alignment horizontal="left"/>
    </xf>
    <xf numFmtId="0" fontId="0" fillId="25" borderId="0" xfId="0" applyFill="1" applyAlignment="1">
      <alignment horizontal="left"/>
    </xf>
    <xf numFmtId="0" fontId="35" fillId="25" borderId="15" xfId="49" applyFont="1" applyFill="1" applyBorder="1" applyAlignment="1">
      <alignment horizontal="left" vertical="center"/>
    </xf>
    <xf numFmtId="0" fontId="35" fillId="25" borderId="10" xfId="49" applyFont="1" applyFill="1" applyBorder="1" applyAlignment="1">
      <alignment horizontal="left" vertical="center"/>
    </xf>
    <xf numFmtId="0" fontId="35" fillId="27" borderId="12" xfId="49" applyFont="1" applyFill="1" applyBorder="1" applyAlignment="1">
      <alignment horizontal="left" vertical="center" wrapText="1"/>
    </xf>
    <xf numFmtId="0" fontId="35" fillId="27" borderId="13" xfId="49" applyFont="1" applyFill="1" applyBorder="1" applyAlignment="1">
      <alignment horizontal="left" vertical="center" wrapText="1"/>
    </xf>
    <xf numFmtId="0" fontId="35" fillId="27" borderId="14" xfId="49" applyFont="1" applyFill="1" applyBorder="1" applyAlignment="1">
      <alignment horizontal="left" vertical="center" wrapText="1"/>
    </xf>
    <xf numFmtId="0" fontId="29" fillId="0" borderId="0" xfId="49" applyFont="1" applyAlignment="1">
      <alignment horizontal="right" vertical="center"/>
    </xf>
    <xf numFmtId="0" fontId="29" fillId="0" borderId="33" xfId="49" applyFont="1" applyBorder="1" applyAlignment="1">
      <alignment horizontal="right" vertical="center"/>
    </xf>
    <xf numFmtId="1" fontId="26" fillId="0" borderId="12" xfId="49" applyNumberFormat="1" applyFont="1" applyBorder="1" applyAlignment="1">
      <alignment horizontal="center" vertical="center"/>
    </xf>
    <xf numFmtId="1" fontId="26" fillId="0" borderId="14" xfId="49" applyNumberFormat="1" applyFont="1" applyBorder="1" applyAlignment="1">
      <alignment horizontal="center" vertical="center"/>
    </xf>
    <xf numFmtId="0" fontId="28" fillId="0" borderId="12" xfId="49" applyFont="1" applyBorder="1" applyAlignment="1">
      <alignment horizontal="center" vertical="center" shrinkToFit="1"/>
    </xf>
    <xf numFmtId="0" fontId="28" fillId="0" borderId="13" xfId="49" applyFont="1" applyBorder="1" applyAlignment="1">
      <alignment horizontal="center" vertical="center" shrinkToFit="1"/>
    </xf>
    <xf numFmtId="0" fontId="24" fillId="0" borderId="12" xfId="49" applyFont="1" applyBorder="1" applyAlignment="1">
      <alignment horizontal="center" vertical="center"/>
    </xf>
    <xf numFmtId="0" fontId="24" fillId="0" borderId="14" xfId="49" applyFont="1" applyBorder="1" applyAlignment="1">
      <alignment horizontal="center" vertical="center"/>
    </xf>
    <xf numFmtId="0" fontId="23" fillId="26" borderId="12" xfId="49" applyFont="1" applyFill="1" applyBorder="1" applyAlignment="1">
      <alignment horizontal="center" vertical="center"/>
    </xf>
    <xf numFmtId="0" fontId="23" fillId="26" borderId="14" xfId="49" applyFont="1" applyFill="1" applyBorder="1" applyAlignment="1">
      <alignment horizontal="center" vertical="center"/>
    </xf>
    <xf numFmtId="0" fontId="26" fillId="0" borderId="12" xfId="49" applyFont="1" applyBorder="1" applyAlignment="1">
      <alignment horizontal="center" vertical="center" wrapText="1"/>
    </xf>
    <xf numFmtId="0" fontId="26" fillId="0" borderId="13" xfId="49" applyFont="1" applyBorder="1" applyAlignment="1">
      <alignment horizontal="center" vertical="center"/>
    </xf>
    <xf numFmtId="0" fontId="26" fillId="0" borderId="14" xfId="49" applyFont="1" applyBorder="1" applyAlignment="1">
      <alignment horizontal="center" vertical="center"/>
    </xf>
    <xf numFmtId="0" fontId="44" fillId="27" borderId="0" xfId="49" applyFont="1" applyFill="1" applyAlignment="1">
      <alignment horizontal="center" vertical="center"/>
    </xf>
    <xf numFmtId="0" fontId="26" fillId="25" borderId="32" xfId="49" applyFont="1" applyFill="1" applyBorder="1" applyAlignment="1">
      <alignment horizontal="left" vertical="center" wrapText="1"/>
    </xf>
    <xf numFmtId="0" fontId="26" fillId="25" borderId="0" xfId="49" applyFont="1" applyFill="1" applyAlignment="1">
      <alignment horizontal="left" vertical="center" wrapText="1"/>
    </xf>
    <xf numFmtId="0" fontId="26" fillId="25" borderId="33" xfId="49" applyFont="1" applyFill="1" applyBorder="1" applyAlignment="1">
      <alignment horizontal="left" vertical="center" wrapText="1"/>
    </xf>
    <xf numFmtId="0" fontId="26" fillId="0" borderId="18" xfId="49" applyFont="1" applyBorder="1" applyAlignment="1">
      <alignment vertical="center" textRotation="255"/>
    </xf>
    <xf numFmtId="0" fontId="26" fillId="0" borderId="24" xfId="49" applyFont="1" applyBorder="1" applyAlignment="1">
      <alignment vertical="center" textRotation="255"/>
    </xf>
    <xf numFmtId="0" fontId="26" fillId="0" borderId="36" xfId="49" applyFont="1" applyBorder="1" applyAlignment="1">
      <alignment vertical="center" textRotation="255"/>
    </xf>
    <xf numFmtId="0" fontId="26" fillId="0" borderId="12" xfId="49" applyFont="1" applyBorder="1" applyAlignment="1">
      <alignment horizontal="center" vertical="center"/>
    </xf>
    <xf numFmtId="0" fontId="26" fillId="0" borderId="38" xfId="49" applyFont="1" applyBorder="1" applyAlignment="1">
      <alignment horizontal="left" vertical="center"/>
    </xf>
    <xf numFmtId="0" fontId="26" fillId="0" borderId="44" xfId="49" applyFont="1" applyBorder="1" applyAlignment="1">
      <alignment horizontal="left" vertical="center"/>
    </xf>
    <xf numFmtId="0" fontId="26" fillId="0" borderId="39" xfId="49" applyFont="1" applyBorder="1" applyAlignment="1">
      <alignment horizontal="left" vertical="center"/>
    </xf>
    <xf numFmtId="0" fontId="26" fillId="0" borderId="38" xfId="49" applyFont="1" applyBorder="1" applyAlignment="1">
      <alignment horizontal="left" vertical="center" wrapText="1"/>
    </xf>
    <xf numFmtId="0" fontId="26" fillId="0" borderId="44" xfId="49" applyFont="1" applyBorder="1" applyAlignment="1">
      <alignment horizontal="left" vertical="center" wrapText="1"/>
    </xf>
    <xf numFmtId="0" fontId="26" fillId="0" borderId="39" xfId="49" applyFont="1" applyBorder="1" applyAlignment="1">
      <alignment horizontal="left" vertical="center" wrapText="1"/>
    </xf>
    <xf numFmtId="0" fontId="26" fillId="0" borderId="29" xfId="49" applyFont="1" applyBorder="1" applyAlignment="1">
      <alignment horizontal="left" vertical="center" wrapText="1"/>
    </xf>
    <xf numFmtId="0" fontId="26" fillId="0" borderId="45" xfId="49" applyFont="1" applyBorder="1" applyAlignment="1">
      <alignment horizontal="left" vertical="center" wrapText="1"/>
    </xf>
    <xf numFmtId="0" fontId="26" fillId="0" borderId="28" xfId="49" applyFont="1" applyBorder="1" applyAlignment="1">
      <alignment horizontal="left" vertical="center" wrapText="1"/>
    </xf>
    <xf numFmtId="0" fontId="26" fillId="0" borderId="12" xfId="49" applyFont="1" applyBorder="1" applyAlignment="1">
      <alignment horizontal="left" vertical="center" wrapText="1"/>
    </xf>
    <xf numFmtId="0" fontId="26" fillId="0" borderId="13" xfId="49" applyFont="1" applyBorder="1" applyAlignment="1">
      <alignment horizontal="left" vertical="center" wrapText="1"/>
    </xf>
    <xf numFmtId="0" fontId="26" fillId="0" borderId="14" xfId="49" applyFont="1" applyBorder="1" applyAlignment="1">
      <alignment horizontal="left" vertical="center" wrapText="1"/>
    </xf>
    <xf numFmtId="0" fontId="26" fillId="0" borderId="12" xfId="49" applyFont="1" applyBorder="1" applyAlignment="1">
      <alignment horizontal="left" vertical="center"/>
    </xf>
    <xf numFmtId="0" fontId="26" fillId="0" borderId="13" xfId="49" applyFont="1" applyBorder="1" applyAlignment="1">
      <alignment horizontal="left" vertical="center"/>
    </xf>
    <xf numFmtId="0" fontId="26" fillId="0" borderId="14" xfId="49" applyFont="1" applyBorder="1" applyAlignment="1">
      <alignment horizontal="left" vertical="center"/>
    </xf>
    <xf numFmtId="176" fontId="26" fillId="24" borderId="40" xfId="50" applyNumberFormat="1" applyFont="1" applyFill="1" applyBorder="1" applyAlignment="1">
      <alignment vertical="center"/>
    </xf>
    <xf numFmtId="176" fontId="26" fillId="24" borderId="41" xfId="50" applyNumberFormat="1" applyFont="1" applyFill="1" applyBorder="1" applyAlignment="1">
      <alignment vertical="center"/>
    </xf>
    <xf numFmtId="0" fontId="45" fillId="28" borderId="12" xfId="49" applyFont="1" applyFill="1" applyBorder="1" applyAlignment="1">
      <alignment horizontal="center" vertical="center"/>
    </xf>
    <xf numFmtId="0" fontId="45" fillId="28" borderId="13" xfId="49" applyFont="1" applyFill="1" applyBorder="1" applyAlignment="1">
      <alignment horizontal="center" vertical="center"/>
    </xf>
    <xf numFmtId="0" fontId="45" fillId="28" borderId="14" xfId="49" applyFont="1" applyFill="1" applyBorder="1" applyAlignment="1">
      <alignment horizontal="center" vertical="center"/>
    </xf>
    <xf numFmtId="176" fontId="34" fillId="24" borderId="38" xfId="50" applyNumberFormat="1" applyFont="1" applyFill="1" applyBorder="1" applyAlignment="1">
      <alignment vertical="center"/>
    </xf>
    <xf numFmtId="176" fontId="34" fillId="24" borderId="39" xfId="50" applyNumberFormat="1" applyFont="1" applyFill="1" applyBorder="1" applyAlignment="1">
      <alignment vertical="center"/>
    </xf>
    <xf numFmtId="0" fontId="26" fillId="0" borderId="29" xfId="49" applyFont="1" applyBorder="1" applyAlignment="1">
      <alignment horizontal="center" vertical="center"/>
    </xf>
    <xf numFmtId="0" fontId="26" fillId="0" borderId="28" xfId="49" applyFont="1" applyBorder="1" applyAlignment="1">
      <alignment horizontal="center" vertical="center"/>
    </xf>
    <xf numFmtId="0" fontId="26" fillId="0" borderId="34" xfId="49" applyFont="1" applyBorder="1" applyAlignment="1">
      <alignment horizontal="center" vertical="center"/>
    </xf>
    <xf numFmtId="0" fontId="26" fillId="0" borderId="35" xfId="49" applyFont="1" applyBorder="1" applyAlignment="1">
      <alignment horizontal="center" vertical="center"/>
    </xf>
    <xf numFmtId="176" fontId="26" fillId="0" borderId="12" xfId="50" applyNumberFormat="1" applyFont="1" applyBorder="1" applyAlignment="1">
      <alignment vertical="center"/>
    </xf>
    <xf numFmtId="176" fontId="26" fillId="0" borderId="14" xfId="50" applyNumberFormat="1" applyFont="1" applyBorder="1" applyAlignment="1">
      <alignment vertical="center"/>
    </xf>
    <xf numFmtId="176" fontId="26" fillId="24" borderId="38" xfId="50" applyNumberFormat="1" applyFont="1" applyFill="1" applyBorder="1" applyAlignment="1">
      <alignment vertical="center"/>
    </xf>
    <xf numFmtId="176" fontId="26" fillId="24" borderId="39" xfId="50" applyNumberFormat="1" applyFont="1" applyFill="1" applyBorder="1" applyAlignment="1">
      <alignment vertical="center"/>
    </xf>
    <xf numFmtId="176" fontId="26" fillId="0" borderId="34" xfId="50" applyNumberFormat="1" applyFont="1" applyBorder="1" applyAlignment="1">
      <alignment vertical="center"/>
    </xf>
    <xf numFmtId="176" fontId="26" fillId="0" borderId="35" xfId="50" applyNumberFormat="1" applyFont="1" applyBorder="1" applyAlignment="1">
      <alignment vertical="center"/>
    </xf>
    <xf numFmtId="0" fontId="26" fillId="0" borderId="19" xfId="49" applyFont="1" applyBorder="1" applyAlignment="1">
      <alignment vertical="center" textRotation="255"/>
    </xf>
    <xf numFmtId="0" fontId="26" fillId="0" borderId="17" xfId="49" applyFont="1" applyBorder="1" applyAlignment="1">
      <alignment vertical="center" textRotation="255"/>
    </xf>
    <xf numFmtId="0" fontId="26" fillId="0" borderId="21" xfId="49" applyFont="1" applyBorder="1" applyAlignment="1">
      <alignment horizontal="left" vertical="center" shrinkToFit="1"/>
    </xf>
    <xf numFmtId="0" fontId="26" fillId="0" borderId="42" xfId="49" applyFont="1" applyBorder="1" applyAlignment="1">
      <alignment horizontal="left" vertical="center" shrinkToFit="1"/>
    </xf>
    <xf numFmtId="0" fontId="26" fillId="0" borderId="20" xfId="49" applyFont="1" applyBorder="1" applyAlignment="1">
      <alignment horizontal="left" vertical="center" shrinkToFit="1"/>
    </xf>
    <xf numFmtId="0" fontId="26" fillId="0" borderId="12" xfId="49" applyFont="1" applyBorder="1" applyAlignment="1">
      <alignment horizontal="left" vertical="center" shrinkToFit="1"/>
    </xf>
    <xf numFmtId="0" fontId="26" fillId="0" borderId="13" xfId="49" applyFont="1" applyBorder="1" applyAlignment="1">
      <alignment horizontal="left" vertical="center" shrinkToFit="1"/>
    </xf>
    <xf numFmtId="0" fontId="26" fillId="0" borderId="14" xfId="49" applyFont="1" applyBorder="1" applyAlignment="1">
      <alignment horizontal="left" vertical="center" shrinkToFit="1"/>
    </xf>
    <xf numFmtId="0" fontId="26" fillId="0" borderId="27" xfId="49" applyFont="1" applyBorder="1" applyAlignment="1">
      <alignment horizontal="left" vertical="center"/>
    </xf>
    <xf numFmtId="0" fontId="26" fillId="0" borderId="43" xfId="49" applyFont="1" applyBorder="1" applyAlignment="1">
      <alignment horizontal="left" vertical="center"/>
    </xf>
    <xf numFmtId="0" fontId="26" fillId="0" borderId="26" xfId="49" applyFont="1" applyBorder="1" applyAlignment="1">
      <alignment horizontal="left" vertical="center"/>
    </xf>
    <xf numFmtId="176" fontId="34" fillId="24" borderId="12" xfId="50" applyNumberFormat="1" applyFont="1" applyFill="1" applyBorder="1" applyAlignment="1">
      <alignment vertical="center"/>
    </xf>
    <xf numFmtId="176" fontId="34" fillId="24" borderId="14" xfId="50" applyNumberFormat="1" applyFont="1" applyFill="1" applyBorder="1" applyAlignment="1">
      <alignment vertical="center"/>
    </xf>
    <xf numFmtId="176" fontId="33" fillId="24" borderId="22" xfId="50" applyNumberFormat="1" applyFont="1" applyFill="1" applyBorder="1" applyAlignment="1">
      <alignment horizontal="right" vertical="center"/>
    </xf>
    <xf numFmtId="176" fontId="33" fillId="24" borderId="20" xfId="50" applyNumberFormat="1" applyFont="1" applyFill="1" applyBorder="1" applyAlignment="1">
      <alignment horizontal="right" vertical="center"/>
    </xf>
    <xf numFmtId="0" fontId="26" fillId="0" borderId="0" xfId="49" applyFont="1" applyAlignment="1">
      <alignment horizontal="left" vertical="center"/>
    </xf>
    <xf numFmtId="0" fontId="35" fillId="0" borderId="0" xfId="49" applyFont="1" applyAlignment="1">
      <alignment horizontal="center" vertical="center" wrapText="1"/>
    </xf>
    <xf numFmtId="0" fontId="26" fillId="25" borderId="15" xfId="49" applyFont="1" applyFill="1" applyBorder="1" applyAlignment="1">
      <alignment horizontal="center" vertical="center"/>
    </xf>
    <xf numFmtId="0" fontId="26" fillId="25" borderId="10" xfId="49" applyFont="1" applyFill="1" applyBorder="1" applyAlignment="1">
      <alignment horizontal="center" vertical="center"/>
    </xf>
    <xf numFmtId="0" fontId="26" fillId="25" borderId="32" xfId="49" applyFont="1" applyFill="1" applyBorder="1" applyAlignment="1">
      <alignment horizontal="left" vertical="center"/>
    </xf>
    <xf numFmtId="0" fontId="26" fillId="25" borderId="0" xfId="49" applyFont="1" applyFill="1" applyAlignment="1">
      <alignment horizontal="left" vertical="center"/>
    </xf>
    <xf numFmtId="0" fontId="26" fillId="25" borderId="33" xfId="49" applyFont="1" applyFill="1" applyBorder="1" applyAlignment="1">
      <alignment horizontal="left" vertical="center"/>
    </xf>
    <xf numFmtId="5" fontId="26" fillId="0" borderId="12" xfId="49" applyNumberFormat="1" applyFont="1" applyBorder="1" applyAlignment="1">
      <alignment horizontal="center" vertical="center"/>
    </xf>
    <xf numFmtId="5" fontId="26" fillId="0" borderId="14" xfId="49" applyNumberFormat="1" applyFont="1" applyBorder="1" applyAlignment="1">
      <alignment horizontal="center" vertical="center"/>
    </xf>
    <xf numFmtId="0" fontId="26" fillId="26" borderId="17" xfId="49" applyFont="1" applyFill="1" applyBorder="1" applyAlignment="1">
      <alignment horizontal="left" vertical="center"/>
    </xf>
    <xf numFmtId="0" fontId="26" fillId="25" borderId="34" xfId="49" applyFont="1" applyFill="1" applyBorder="1" applyAlignment="1">
      <alignment horizontal="left" vertical="center"/>
    </xf>
    <xf numFmtId="0" fontId="26" fillId="25" borderId="11" xfId="49" applyFont="1" applyFill="1" applyBorder="1" applyAlignment="1">
      <alignment horizontal="left" vertical="center"/>
    </xf>
    <xf numFmtId="1" fontId="26" fillId="0" borderId="17" xfId="49" applyNumberFormat="1" applyFont="1" applyBorder="1" applyAlignment="1">
      <alignment horizontal="center" vertical="center"/>
    </xf>
    <xf numFmtId="0" fontId="39" fillId="28" borderId="11" xfId="49" applyFont="1" applyFill="1" applyBorder="1" applyAlignment="1">
      <alignment horizontal="center" vertical="center"/>
    </xf>
    <xf numFmtId="0" fontId="35" fillId="27" borderId="17" xfId="49" applyFont="1" applyFill="1" applyBorder="1" applyAlignment="1">
      <alignment horizontal="left" vertical="center" wrapText="1"/>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53" builtinId="6"/>
    <cellStyle name="桁区切り 2" xfId="44" xr:uid="{00000000-0005-0000-0000-000020000000}"/>
    <cellStyle name="桁区切り 3" xfId="50" xr:uid="{00000000-0005-0000-0000-000021000000}"/>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通貨 2" xfId="43" xr:uid="{00000000-0005-0000-0000-000029000000}"/>
    <cellStyle name="入力" xfId="40" builtinId="20" customBuiltin="1"/>
    <cellStyle name="標準" xfId="0" builtinId="0"/>
    <cellStyle name="標準 2" xfId="41" xr:uid="{00000000-0005-0000-0000-00002C000000}"/>
    <cellStyle name="標準 2 2" xfId="51" xr:uid="{00000000-0005-0000-0000-00002D000000}"/>
    <cellStyle name="標準 3" xfId="46" xr:uid="{00000000-0005-0000-0000-00002E000000}"/>
    <cellStyle name="標準 3 2" xfId="45" xr:uid="{00000000-0005-0000-0000-00002F000000}"/>
    <cellStyle name="標準 4 2" xfId="48" xr:uid="{00000000-0005-0000-0000-000030000000}"/>
    <cellStyle name="標準 6" xfId="49" xr:uid="{00000000-0005-0000-0000-000031000000}"/>
    <cellStyle name="標準 7" xfId="47" xr:uid="{00000000-0005-0000-0000-000032000000}"/>
    <cellStyle name="標準 8" xfId="52" xr:uid="{00000000-0005-0000-0000-00003300000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10</xdr:col>
      <xdr:colOff>361950</xdr:colOff>
      <xdr:row>44</xdr:row>
      <xdr:rowOff>6351</xdr:rowOff>
    </xdr:from>
    <xdr:to>
      <xdr:col>14</xdr:col>
      <xdr:colOff>38099</xdr:colOff>
      <xdr:row>45</xdr:row>
      <xdr:rowOff>19050</xdr:rowOff>
    </xdr:to>
    <xdr:sp macro="" textlink="">
      <xdr:nvSpPr>
        <xdr:cNvPr id="4" name="正方形/長方形 3">
          <a:extLst>
            <a:ext uri="{FF2B5EF4-FFF2-40B4-BE49-F238E27FC236}">
              <a16:creationId xmlns:a16="http://schemas.microsoft.com/office/drawing/2014/main" id="{6B16588E-AC9C-60E5-0924-FBBC3775726F}"/>
            </a:ext>
          </a:extLst>
        </xdr:cNvPr>
        <xdr:cNvSpPr/>
      </xdr:nvSpPr>
      <xdr:spPr>
        <a:xfrm>
          <a:off x="3571875" y="9883776"/>
          <a:ext cx="1162049" cy="241299"/>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14271</xdr:colOff>
      <xdr:row>42</xdr:row>
      <xdr:rowOff>0</xdr:rowOff>
    </xdr:from>
    <xdr:to>
      <xdr:col>32</xdr:col>
      <xdr:colOff>40454</xdr:colOff>
      <xdr:row>43</xdr:row>
      <xdr:rowOff>0</xdr:rowOff>
    </xdr:to>
    <xdr:sp macro="" textlink="">
      <xdr:nvSpPr>
        <xdr:cNvPr id="8" name="正方形/長方形 7">
          <a:extLst>
            <a:ext uri="{FF2B5EF4-FFF2-40B4-BE49-F238E27FC236}">
              <a16:creationId xmlns:a16="http://schemas.microsoft.com/office/drawing/2014/main" id="{6F2911E7-4BD2-41B1-9B33-429FE6D5F5C9}"/>
            </a:ext>
          </a:extLst>
        </xdr:cNvPr>
        <xdr:cNvSpPr/>
      </xdr:nvSpPr>
      <xdr:spPr>
        <a:xfrm>
          <a:off x="299664" y="9406097"/>
          <a:ext cx="11791520" cy="67542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0</xdr:colOff>
      <xdr:row>62</xdr:row>
      <xdr:rowOff>104772</xdr:rowOff>
    </xdr:from>
    <xdr:to>
      <xdr:col>32</xdr:col>
      <xdr:colOff>19049</xdr:colOff>
      <xdr:row>63</xdr:row>
      <xdr:rowOff>0</xdr:rowOff>
    </xdr:to>
    <xdr:sp macro="" textlink="">
      <xdr:nvSpPr>
        <xdr:cNvPr id="9" name="正方形/長方形 8">
          <a:extLst>
            <a:ext uri="{FF2B5EF4-FFF2-40B4-BE49-F238E27FC236}">
              <a16:creationId xmlns:a16="http://schemas.microsoft.com/office/drawing/2014/main" id="{9782B80A-704A-461D-929B-3C1A8FBBE52C}"/>
            </a:ext>
          </a:extLst>
        </xdr:cNvPr>
        <xdr:cNvSpPr/>
      </xdr:nvSpPr>
      <xdr:spPr>
        <a:xfrm>
          <a:off x="285750" y="16021047"/>
          <a:ext cx="11877674" cy="542927"/>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211121</xdr:colOff>
      <xdr:row>63</xdr:row>
      <xdr:rowOff>9525</xdr:rowOff>
    </xdr:from>
    <xdr:to>
      <xdr:col>32</xdr:col>
      <xdr:colOff>8704</xdr:colOff>
      <xdr:row>64</xdr:row>
      <xdr:rowOff>9525</xdr:rowOff>
    </xdr:to>
    <xdr:sp macro="" textlink="">
      <xdr:nvSpPr>
        <xdr:cNvPr id="2" name="正方形/長方形 1">
          <a:extLst>
            <a:ext uri="{FF2B5EF4-FFF2-40B4-BE49-F238E27FC236}">
              <a16:creationId xmlns:a16="http://schemas.microsoft.com/office/drawing/2014/main" id="{F1691522-ADEE-4338-B78A-D88670A80EAD}"/>
            </a:ext>
          </a:extLst>
        </xdr:cNvPr>
        <xdr:cNvSpPr/>
      </xdr:nvSpPr>
      <xdr:spPr>
        <a:xfrm>
          <a:off x="268271" y="13725525"/>
          <a:ext cx="11884808" cy="342900"/>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201596</xdr:colOff>
      <xdr:row>85</xdr:row>
      <xdr:rowOff>6350</xdr:rowOff>
    </xdr:from>
    <xdr:to>
      <xdr:col>31</xdr:col>
      <xdr:colOff>865954</xdr:colOff>
      <xdr:row>86</xdr:row>
      <xdr:rowOff>9525</xdr:rowOff>
    </xdr:to>
    <xdr:sp macro="" textlink="">
      <xdr:nvSpPr>
        <xdr:cNvPr id="3" name="正方形/長方形 2">
          <a:extLst>
            <a:ext uri="{FF2B5EF4-FFF2-40B4-BE49-F238E27FC236}">
              <a16:creationId xmlns:a16="http://schemas.microsoft.com/office/drawing/2014/main" id="{469FBD25-F954-46EB-8AA6-1B4EE37B3E14}"/>
            </a:ext>
          </a:extLst>
        </xdr:cNvPr>
        <xdr:cNvSpPr/>
      </xdr:nvSpPr>
      <xdr:spPr>
        <a:xfrm>
          <a:off x="258746" y="18751550"/>
          <a:ext cx="11884808" cy="346075"/>
        </a:xfrm>
        <a:prstGeom prst="rect">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D66DA1-DB48-48F0-9C97-5CD6B3F37EBB}">
  <sheetPr>
    <pageSetUpPr fitToPage="1"/>
  </sheetPr>
  <dimension ref="B1:AG115"/>
  <sheetViews>
    <sheetView showGridLines="0" tabSelected="1" view="pageBreakPreview" zoomScaleNormal="100" zoomScaleSheetLayoutView="100" workbookViewId="0">
      <selection activeCell="O94" sqref="O94"/>
    </sheetView>
  </sheetViews>
  <sheetFormatPr defaultRowHeight="18" customHeight="1" x14ac:dyDescent="0.2"/>
  <cols>
    <col min="1" max="1" width="0.81640625" style="1" customWidth="1"/>
    <col min="2" max="2" width="3.26953125" style="1" customWidth="1"/>
    <col min="3" max="5" width="5.08984375" style="1" customWidth="1"/>
    <col min="6" max="6" width="5.7265625" style="1" customWidth="1"/>
    <col min="7" max="7" width="8.81640625" style="1" customWidth="1"/>
    <col min="8" max="31" width="5.36328125" style="1" customWidth="1"/>
    <col min="32" max="32" width="12.36328125" style="1" customWidth="1"/>
    <col min="33" max="33" width="0.81640625" style="1" customWidth="1"/>
    <col min="34" max="260" width="8.7265625" style="1"/>
    <col min="261" max="261" width="1.453125" style="1" customWidth="1"/>
    <col min="262" max="262" width="3.26953125" style="1" customWidth="1"/>
    <col min="263" max="263" width="12.7265625" style="1" customWidth="1"/>
    <col min="264" max="287" width="4.08984375" style="1" customWidth="1"/>
    <col min="288" max="288" width="9.08984375" style="1" customWidth="1"/>
    <col min="289" max="289" width="1.453125" style="1" customWidth="1"/>
    <col min="290" max="516" width="8.7265625" style="1"/>
    <col min="517" max="517" width="1.453125" style="1" customWidth="1"/>
    <col min="518" max="518" width="3.26953125" style="1" customWidth="1"/>
    <col min="519" max="519" width="12.7265625" style="1" customWidth="1"/>
    <col min="520" max="543" width="4.08984375" style="1" customWidth="1"/>
    <col min="544" max="544" width="9.08984375" style="1" customWidth="1"/>
    <col min="545" max="545" width="1.453125" style="1" customWidth="1"/>
    <col min="546" max="772" width="8.7265625" style="1"/>
    <col min="773" max="773" width="1.453125" style="1" customWidth="1"/>
    <col min="774" max="774" width="3.26953125" style="1" customWidth="1"/>
    <col min="775" max="775" width="12.7265625" style="1" customWidth="1"/>
    <col min="776" max="799" width="4.08984375" style="1" customWidth="1"/>
    <col min="800" max="800" width="9.08984375" style="1" customWidth="1"/>
    <col min="801" max="801" width="1.453125" style="1" customWidth="1"/>
    <col min="802" max="1028" width="8.7265625" style="1"/>
    <col min="1029" max="1029" width="1.453125" style="1" customWidth="1"/>
    <col min="1030" max="1030" width="3.26953125" style="1" customWidth="1"/>
    <col min="1031" max="1031" width="12.7265625" style="1" customWidth="1"/>
    <col min="1032" max="1055" width="4.08984375" style="1" customWidth="1"/>
    <col min="1056" max="1056" width="9.08984375" style="1" customWidth="1"/>
    <col min="1057" max="1057" width="1.453125" style="1" customWidth="1"/>
    <col min="1058" max="1284" width="8.7265625" style="1"/>
    <col min="1285" max="1285" width="1.453125" style="1" customWidth="1"/>
    <col min="1286" max="1286" width="3.26953125" style="1" customWidth="1"/>
    <col min="1287" max="1287" width="12.7265625" style="1" customWidth="1"/>
    <col min="1288" max="1311" width="4.08984375" style="1" customWidth="1"/>
    <col min="1312" max="1312" width="9.08984375" style="1" customWidth="1"/>
    <col min="1313" max="1313" width="1.453125" style="1" customWidth="1"/>
    <col min="1314" max="1540" width="8.7265625" style="1"/>
    <col min="1541" max="1541" width="1.453125" style="1" customWidth="1"/>
    <col min="1542" max="1542" width="3.26953125" style="1" customWidth="1"/>
    <col min="1543" max="1543" width="12.7265625" style="1" customWidth="1"/>
    <col min="1544" max="1567" width="4.08984375" style="1" customWidth="1"/>
    <col min="1568" max="1568" width="9.08984375" style="1" customWidth="1"/>
    <col min="1569" max="1569" width="1.453125" style="1" customWidth="1"/>
    <col min="1570" max="1796" width="8.7265625" style="1"/>
    <col min="1797" max="1797" width="1.453125" style="1" customWidth="1"/>
    <col min="1798" max="1798" width="3.26953125" style="1" customWidth="1"/>
    <col min="1799" max="1799" width="12.7265625" style="1" customWidth="1"/>
    <col min="1800" max="1823" width="4.08984375" style="1" customWidth="1"/>
    <col min="1824" max="1824" width="9.08984375" style="1" customWidth="1"/>
    <col min="1825" max="1825" width="1.453125" style="1" customWidth="1"/>
    <col min="1826" max="2052" width="8.7265625" style="1"/>
    <col min="2053" max="2053" width="1.453125" style="1" customWidth="1"/>
    <col min="2054" max="2054" width="3.26953125" style="1" customWidth="1"/>
    <col min="2055" max="2055" width="12.7265625" style="1" customWidth="1"/>
    <col min="2056" max="2079" width="4.08984375" style="1" customWidth="1"/>
    <col min="2080" max="2080" width="9.08984375" style="1" customWidth="1"/>
    <col min="2081" max="2081" width="1.453125" style="1" customWidth="1"/>
    <col min="2082" max="2308" width="8.7265625" style="1"/>
    <col min="2309" max="2309" width="1.453125" style="1" customWidth="1"/>
    <col min="2310" max="2310" width="3.26953125" style="1" customWidth="1"/>
    <col min="2311" max="2311" width="12.7265625" style="1" customWidth="1"/>
    <col min="2312" max="2335" width="4.08984375" style="1" customWidth="1"/>
    <col min="2336" max="2336" width="9.08984375" style="1" customWidth="1"/>
    <col min="2337" max="2337" width="1.453125" style="1" customWidth="1"/>
    <col min="2338" max="2564" width="8.7265625" style="1"/>
    <col min="2565" max="2565" width="1.453125" style="1" customWidth="1"/>
    <col min="2566" max="2566" width="3.26953125" style="1" customWidth="1"/>
    <col min="2567" max="2567" width="12.7265625" style="1" customWidth="1"/>
    <col min="2568" max="2591" width="4.08984375" style="1" customWidth="1"/>
    <col min="2592" max="2592" width="9.08984375" style="1" customWidth="1"/>
    <col min="2593" max="2593" width="1.453125" style="1" customWidth="1"/>
    <col min="2594" max="2820" width="8.7265625" style="1"/>
    <col min="2821" max="2821" width="1.453125" style="1" customWidth="1"/>
    <col min="2822" max="2822" width="3.26953125" style="1" customWidth="1"/>
    <col min="2823" max="2823" width="12.7265625" style="1" customWidth="1"/>
    <col min="2824" max="2847" width="4.08984375" style="1" customWidth="1"/>
    <col min="2848" max="2848" width="9.08984375" style="1" customWidth="1"/>
    <col min="2849" max="2849" width="1.453125" style="1" customWidth="1"/>
    <col min="2850" max="3076" width="8.7265625" style="1"/>
    <col min="3077" max="3077" width="1.453125" style="1" customWidth="1"/>
    <col min="3078" max="3078" width="3.26953125" style="1" customWidth="1"/>
    <col min="3079" max="3079" width="12.7265625" style="1" customWidth="1"/>
    <col min="3080" max="3103" width="4.08984375" style="1" customWidth="1"/>
    <col min="3104" max="3104" width="9.08984375" style="1" customWidth="1"/>
    <col min="3105" max="3105" width="1.453125" style="1" customWidth="1"/>
    <col min="3106" max="3332" width="8.7265625" style="1"/>
    <col min="3333" max="3333" width="1.453125" style="1" customWidth="1"/>
    <col min="3334" max="3334" width="3.26953125" style="1" customWidth="1"/>
    <col min="3335" max="3335" width="12.7265625" style="1" customWidth="1"/>
    <col min="3336" max="3359" width="4.08984375" style="1" customWidth="1"/>
    <col min="3360" max="3360" width="9.08984375" style="1" customWidth="1"/>
    <col min="3361" max="3361" width="1.453125" style="1" customWidth="1"/>
    <col min="3362" max="3588" width="8.7265625" style="1"/>
    <col min="3589" max="3589" width="1.453125" style="1" customWidth="1"/>
    <col min="3590" max="3590" width="3.26953125" style="1" customWidth="1"/>
    <col min="3591" max="3591" width="12.7265625" style="1" customWidth="1"/>
    <col min="3592" max="3615" width="4.08984375" style="1" customWidth="1"/>
    <col min="3616" max="3616" width="9.08984375" style="1" customWidth="1"/>
    <col min="3617" max="3617" width="1.453125" style="1" customWidth="1"/>
    <col min="3618" max="3844" width="8.7265625" style="1"/>
    <col min="3845" max="3845" width="1.453125" style="1" customWidth="1"/>
    <col min="3846" max="3846" width="3.26953125" style="1" customWidth="1"/>
    <col min="3847" max="3847" width="12.7265625" style="1" customWidth="1"/>
    <col min="3848" max="3871" width="4.08984375" style="1" customWidth="1"/>
    <col min="3872" max="3872" width="9.08984375" style="1" customWidth="1"/>
    <col min="3873" max="3873" width="1.453125" style="1" customWidth="1"/>
    <col min="3874" max="4100" width="8.7265625" style="1"/>
    <col min="4101" max="4101" width="1.453125" style="1" customWidth="1"/>
    <col min="4102" max="4102" width="3.26953125" style="1" customWidth="1"/>
    <col min="4103" max="4103" width="12.7265625" style="1" customWidth="1"/>
    <col min="4104" max="4127" width="4.08984375" style="1" customWidth="1"/>
    <col min="4128" max="4128" width="9.08984375" style="1" customWidth="1"/>
    <col min="4129" max="4129" width="1.453125" style="1" customWidth="1"/>
    <col min="4130" max="4356" width="8.7265625" style="1"/>
    <col min="4357" max="4357" width="1.453125" style="1" customWidth="1"/>
    <col min="4358" max="4358" width="3.26953125" style="1" customWidth="1"/>
    <col min="4359" max="4359" width="12.7265625" style="1" customWidth="1"/>
    <col min="4360" max="4383" width="4.08984375" style="1" customWidth="1"/>
    <col min="4384" max="4384" width="9.08984375" style="1" customWidth="1"/>
    <col min="4385" max="4385" width="1.453125" style="1" customWidth="1"/>
    <col min="4386" max="4612" width="8.7265625" style="1"/>
    <col min="4613" max="4613" width="1.453125" style="1" customWidth="1"/>
    <col min="4614" max="4614" width="3.26953125" style="1" customWidth="1"/>
    <col min="4615" max="4615" width="12.7265625" style="1" customWidth="1"/>
    <col min="4616" max="4639" width="4.08984375" style="1" customWidth="1"/>
    <col min="4640" max="4640" width="9.08984375" style="1" customWidth="1"/>
    <col min="4641" max="4641" width="1.453125" style="1" customWidth="1"/>
    <col min="4642" max="4868" width="8.7265625" style="1"/>
    <col min="4869" max="4869" width="1.453125" style="1" customWidth="1"/>
    <col min="4870" max="4870" width="3.26953125" style="1" customWidth="1"/>
    <col min="4871" max="4871" width="12.7265625" style="1" customWidth="1"/>
    <col min="4872" max="4895" width="4.08984375" style="1" customWidth="1"/>
    <col min="4896" max="4896" width="9.08984375" style="1" customWidth="1"/>
    <col min="4897" max="4897" width="1.453125" style="1" customWidth="1"/>
    <col min="4898" max="5124" width="8.7265625" style="1"/>
    <col min="5125" max="5125" width="1.453125" style="1" customWidth="1"/>
    <col min="5126" max="5126" width="3.26953125" style="1" customWidth="1"/>
    <col min="5127" max="5127" width="12.7265625" style="1" customWidth="1"/>
    <col min="5128" max="5151" width="4.08984375" style="1" customWidth="1"/>
    <col min="5152" max="5152" width="9.08984375" style="1" customWidth="1"/>
    <col min="5153" max="5153" width="1.453125" style="1" customWidth="1"/>
    <col min="5154" max="5380" width="8.7265625" style="1"/>
    <col min="5381" max="5381" width="1.453125" style="1" customWidth="1"/>
    <col min="5382" max="5382" width="3.26953125" style="1" customWidth="1"/>
    <col min="5383" max="5383" width="12.7265625" style="1" customWidth="1"/>
    <col min="5384" max="5407" width="4.08984375" style="1" customWidth="1"/>
    <col min="5408" max="5408" width="9.08984375" style="1" customWidth="1"/>
    <col min="5409" max="5409" width="1.453125" style="1" customWidth="1"/>
    <col min="5410" max="5636" width="8.7265625" style="1"/>
    <col min="5637" max="5637" width="1.453125" style="1" customWidth="1"/>
    <col min="5638" max="5638" width="3.26953125" style="1" customWidth="1"/>
    <col min="5639" max="5639" width="12.7265625" style="1" customWidth="1"/>
    <col min="5640" max="5663" width="4.08984375" style="1" customWidth="1"/>
    <col min="5664" max="5664" width="9.08984375" style="1" customWidth="1"/>
    <col min="5665" max="5665" width="1.453125" style="1" customWidth="1"/>
    <col min="5666" max="5892" width="8.7265625" style="1"/>
    <col min="5893" max="5893" width="1.453125" style="1" customWidth="1"/>
    <col min="5894" max="5894" width="3.26953125" style="1" customWidth="1"/>
    <col min="5895" max="5895" width="12.7265625" style="1" customWidth="1"/>
    <col min="5896" max="5919" width="4.08984375" style="1" customWidth="1"/>
    <col min="5920" max="5920" width="9.08984375" style="1" customWidth="1"/>
    <col min="5921" max="5921" width="1.453125" style="1" customWidth="1"/>
    <col min="5922" max="6148" width="8.7265625" style="1"/>
    <col min="6149" max="6149" width="1.453125" style="1" customWidth="1"/>
    <col min="6150" max="6150" width="3.26953125" style="1" customWidth="1"/>
    <col min="6151" max="6151" width="12.7265625" style="1" customWidth="1"/>
    <col min="6152" max="6175" width="4.08984375" style="1" customWidth="1"/>
    <col min="6176" max="6176" width="9.08984375" style="1" customWidth="1"/>
    <col min="6177" max="6177" width="1.453125" style="1" customWidth="1"/>
    <col min="6178" max="6404" width="8.7265625" style="1"/>
    <col min="6405" max="6405" width="1.453125" style="1" customWidth="1"/>
    <col min="6406" max="6406" width="3.26953125" style="1" customWidth="1"/>
    <col min="6407" max="6407" width="12.7265625" style="1" customWidth="1"/>
    <col min="6408" max="6431" width="4.08984375" style="1" customWidth="1"/>
    <col min="6432" max="6432" width="9.08984375" style="1" customWidth="1"/>
    <col min="6433" max="6433" width="1.453125" style="1" customWidth="1"/>
    <col min="6434" max="6660" width="8.7265625" style="1"/>
    <col min="6661" max="6661" width="1.453125" style="1" customWidth="1"/>
    <col min="6662" max="6662" width="3.26953125" style="1" customWidth="1"/>
    <col min="6663" max="6663" width="12.7265625" style="1" customWidth="1"/>
    <col min="6664" max="6687" width="4.08984375" style="1" customWidth="1"/>
    <col min="6688" max="6688" width="9.08984375" style="1" customWidth="1"/>
    <col min="6689" max="6689" width="1.453125" style="1" customWidth="1"/>
    <col min="6690" max="6916" width="8.7265625" style="1"/>
    <col min="6917" max="6917" width="1.453125" style="1" customWidth="1"/>
    <col min="6918" max="6918" width="3.26953125" style="1" customWidth="1"/>
    <col min="6919" max="6919" width="12.7265625" style="1" customWidth="1"/>
    <col min="6920" max="6943" width="4.08984375" style="1" customWidth="1"/>
    <col min="6944" max="6944" width="9.08984375" style="1" customWidth="1"/>
    <col min="6945" max="6945" width="1.453125" style="1" customWidth="1"/>
    <col min="6946" max="7172" width="8.7265625" style="1"/>
    <col min="7173" max="7173" width="1.453125" style="1" customWidth="1"/>
    <col min="7174" max="7174" width="3.26953125" style="1" customWidth="1"/>
    <col min="7175" max="7175" width="12.7265625" style="1" customWidth="1"/>
    <col min="7176" max="7199" width="4.08984375" style="1" customWidth="1"/>
    <col min="7200" max="7200" width="9.08984375" style="1" customWidth="1"/>
    <col min="7201" max="7201" width="1.453125" style="1" customWidth="1"/>
    <col min="7202" max="7428" width="8.7265625" style="1"/>
    <col min="7429" max="7429" width="1.453125" style="1" customWidth="1"/>
    <col min="7430" max="7430" width="3.26953125" style="1" customWidth="1"/>
    <col min="7431" max="7431" width="12.7265625" style="1" customWidth="1"/>
    <col min="7432" max="7455" width="4.08984375" style="1" customWidth="1"/>
    <col min="7456" max="7456" width="9.08984375" style="1" customWidth="1"/>
    <col min="7457" max="7457" width="1.453125" style="1" customWidth="1"/>
    <col min="7458" max="7684" width="8.7265625" style="1"/>
    <col min="7685" max="7685" width="1.453125" style="1" customWidth="1"/>
    <col min="7686" max="7686" width="3.26953125" style="1" customWidth="1"/>
    <col min="7687" max="7687" width="12.7265625" style="1" customWidth="1"/>
    <col min="7688" max="7711" width="4.08984375" style="1" customWidth="1"/>
    <col min="7712" max="7712" width="9.08984375" style="1" customWidth="1"/>
    <col min="7713" max="7713" width="1.453125" style="1" customWidth="1"/>
    <col min="7714" max="7940" width="8.7265625" style="1"/>
    <col min="7941" max="7941" width="1.453125" style="1" customWidth="1"/>
    <col min="7942" max="7942" width="3.26953125" style="1" customWidth="1"/>
    <col min="7943" max="7943" width="12.7265625" style="1" customWidth="1"/>
    <col min="7944" max="7967" width="4.08984375" style="1" customWidth="1"/>
    <col min="7968" max="7968" width="9.08984375" style="1" customWidth="1"/>
    <col min="7969" max="7969" width="1.453125" style="1" customWidth="1"/>
    <col min="7970" max="8196" width="8.7265625" style="1"/>
    <col min="8197" max="8197" width="1.453125" style="1" customWidth="1"/>
    <col min="8198" max="8198" width="3.26953125" style="1" customWidth="1"/>
    <col min="8199" max="8199" width="12.7265625" style="1" customWidth="1"/>
    <col min="8200" max="8223" width="4.08984375" style="1" customWidth="1"/>
    <col min="8224" max="8224" width="9.08984375" style="1" customWidth="1"/>
    <col min="8225" max="8225" width="1.453125" style="1" customWidth="1"/>
    <col min="8226" max="8452" width="8.7265625" style="1"/>
    <col min="8453" max="8453" width="1.453125" style="1" customWidth="1"/>
    <col min="8454" max="8454" width="3.26953125" style="1" customWidth="1"/>
    <col min="8455" max="8455" width="12.7265625" style="1" customWidth="1"/>
    <col min="8456" max="8479" width="4.08984375" style="1" customWidth="1"/>
    <col min="8480" max="8480" width="9.08984375" style="1" customWidth="1"/>
    <col min="8481" max="8481" width="1.453125" style="1" customWidth="1"/>
    <col min="8482" max="8708" width="8.7265625" style="1"/>
    <col min="8709" max="8709" width="1.453125" style="1" customWidth="1"/>
    <col min="8710" max="8710" width="3.26953125" style="1" customWidth="1"/>
    <col min="8711" max="8711" width="12.7265625" style="1" customWidth="1"/>
    <col min="8712" max="8735" width="4.08984375" style="1" customWidth="1"/>
    <col min="8736" max="8736" width="9.08984375" style="1" customWidth="1"/>
    <col min="8737" max="8737" width="1.453125" style="1" customWidth="1"/>
    <col min="8738" max="8964" width="8.7265625" style="1"/>
    <col min="8965" max="8965" width="1.453125" style="1" customWidth="1"/>
    <col min="8966" max="8966" width="3.26953125" style="1" customWidth="1"/>
    <col min="8967" max="8967" width="12.7265625" style="1" customWidth="1"/>
    <col min="8968" max="8991" width="4.08984375" style="1" customWidth="1"/>
    <col min="8992" max="8992" width="9.08984375" style="1" customWidth="1"/>
    <col min="8993" max="8993" width="1.453125" style="1" customWidth="1"/>
    <col min="8994" max="9220" width="8.7265625" style="1"/>
    <col min="9221" max="9221" width="1.453125" style="1" customWidth="1"/>
    <col min="9222" max="9222" width="3.26953125" style="1" customWidth="1"/>
    <col min="9223" max="9223" width="12.7265625" style="1" customWidth="1"/>
    <col min="9224" max="9247" width="4.08984375" style="1" customWidth="1"/>
    <col min="9248" max="9248" width="9.08984375" style="1" customWidth="1"/>
    <col min="9249" max="9249" width="1.453125" style="1" customWidth="1"/>
    <col min="9250" max="9476" width="8.7265625" style="1"/>
    <col min="9477" max="9477" width="1.453125" style="1" customWidth="1"/>
    <col min="9478" max="9478" width="3.26953125" style="1" customWidth="1"/>
    <col min="9479" max="9479" width="12.7265625" style="1" customWidth="1"/>
    <col min="9480" max="9503" width="4.08984375" style="1" customWidth="1"/>
    <col min="9504" max="9504" width="9.08984375" style="1" customWidth="1"/>
    <col min="9505" max="9505" width="1.453125" style="1" customWidth="1"/>
    <col min="9506" max="9732" width="8.7265625" style="1"/>
    <col min="9733" max="9733" width="1.453125" style="1" customWidth="1"/>
    <col min="9734" max="9734" width="3.26953125" style="1" customWidth="1"/>
    <col min="9735" max="9735" width="12.7265625" style="1" customWidth="1"/>
    <col min="9736" max="9759" width="4.08984375" style="1" customWidth="1"/>
    <col min="9760" max="9760" width="9.08984375" style="1" customWidth="1"/>
    <col min="9761" max="9761" width="1.453125" style="1" customWidth="1"/>
    <col min="9762" max="9988" width="8.7265625" style="1"/>
    <col min="9989" max="9989" width="1.453125" style="1" customWidth="1"/>
    <col min="9990" max="9990" width="3.26953125" style="1" customWidth="1"/>
    <col min="9991" max="9991" width="12.7265625" style="1" customWidth="1"/>
    <col min="9992" max="10015" width="4.08984375" style="1" customWidth="1"/>
    <col min="10016" max="10016" width="9.08984375" style="1" customWidth="1"/>
    <col min="10017" max="10017" width="1.453125" style="1" customWidth="1"/>
    <col min="10018" max="10244" width="8.7265625" style="1"/>
    <col min="10245" max="10245" width="1.453125" style="1" customWidth="1"/>
    <col min="10246" max="10246" width="3.26953125" style="1" customWidth="1"/>
    <col min="10247" max="10247" width="12.7265625" style="1" customWidth="1"/>
    <col min="10248" max="10271" width="4.08984375" style="1" customWidth="1"/>
    <col min="10272" max="10272" width="9.08984375" style="1" customWidth="1"/>
    <col min="10273" max="10273" width="1.453125" style="1" customWidth="1"/>
    <col min="10274" max="10500" width="8.7265625" style="1"/>
    <col min="10501" max="10501" width="1.453125" style="1" customWidth="1"/>
    <col min="10502" max="10502" width="3.26953125" style="1" customWidth="1"/>
    <col min="10503" max="10503" width="12.7265625" style="1" customWidth="1"/>
    <col min="10504" max="10527" width="4.08984375" style="1" customWidth="1"/>
    <col min="10528" max="10528" width="9.08984375" style="1" customWidth="1"/>
    <col min="10529" max="10529" width="1.453125" style="1" customWidth="1"/>
    <col min="10530" max="10756" width="8.7265625" style="1"/>
    <col min="10757" max="10757" width="1.453125" style="1" customWidth="1"/>
    <col min="10758" max="10758" width="3.26953125" style="1" customWidth="1"/>
    <col min="10759" max="10759" width="12.7265625" style="1" customWidth="1"/>
    <col min="10760" max="10783" width="4.08984375" style="1" customWidth="1"/>
    <col min="10784" max="10784" width="9.08984375" style="1" customWidth="1"/>
    <col min="10785" max="10785" width="1.453125" style="1" customWidth="1"/>
    <col min="10786" max="11012" width="8.7265625" style="1"/>
    <col min="11013" max="11013" width="1.453125" style="1" customWidth="1"/>
    <col min="11014" max="11014" width="3.26953125" style="1" customWidth="1"/>
    <col min="11015" max="11015" width="12.7265625" style="1" customWidth="1"/>
    <col min="11016" max="11039" width="4.08984375" style="1" customWidth="1"/>
    <col min="11040" max="11040" width="9.08984375" style="1" customWidth="1"/>
    <col min="11041" max="11041" width="1.453125" style="1" customWidth="1"/>
    <col min="11042" max="11268" width="8.7265625" style="1"/>
    <col min="11269" max="11269" width="1.453125" style="1" customWidth="1"/>
    <col min="11270" max="11270" width="3.26953125" style="1" customWidth="1"/>
    <col min="11271" max="11271" width="12.7265625" style="1" customWidth="1"/>
    <col min="11272" max="11295" width="4.08984375" style="1" customWidth="1"/>
    <col min="11296" max="11296" width="9.08984375" style="1" customWidth="1"/>
    <col min="11297" max="11297" width="1.453125" style="1" customWidth="1"/>
    <col min="11298" max="11524" width="8.7265625" style="1"/>
    <col min="11525" max="11525" width="1.453125" style="1" customWidth="1"/>
    <col min="11526" max="11526" width="3.26953125" style="1" customWidth="1"/>
    <col min="11527" max="11527" width="12.7265625" style="1" customWidth="1"/>
    <col min="11528" max="11551" width="4.08984375" style="1" customWidth="1"/>
    <col min="11552" max="11552" width="9.08984375" style="1" customWidth="1"/>
    <col min="11553" max="11553" width="1.453125" style="1" customWidth="1"/>
    <col min="11554" max="11780" width="8.7265625" style="1"/>
    <col min="11781" max="11781" width="1.453125" style="1" customWidth="1"/>
    <col min="11782" max="11782" width="3.26953125" style="1" customWidth="1"/>
    <col min="11783" max="11783" width="12.7265625" style="1" customWidth="1"/>
    <col min="11784" max="11807" width="4.08984375" style="1" customWidth="1"/>
    <col min="11808" max="11808" width="9.08984375" style="1" customWidth="1"/>
    <col min="11809" max="11809" width="1.453125" style="1" customWidth="1"/>
    <col min="11810" max="12036" width="8.7265625" style="1"/>
    <col min="12037" max="12037" width="1.453125" style="1" customWidth="1"/>
    <col min="12038" max="12038" width="3.26953125" style="1" customWidth="1"/>
    <col min="12039" max="12039" width="12.7265625" style="1" customWidth="1"/>
    <col min="12040" max="12063" width="4.08984375" style="1" customWidth="1"/>
    <col min="12064" max="12064" width="9.08984375" style="1" customWidth="1"/>
    <col min="12065" max="12065" width="1.453125" style="1" customWidth="1"/>
    <col min="12066" max="12292" width="8.7265625" style="1"/>
    <col min="12293" max="12293" width="1.453125" style="1" customWidth="1"/>
    <col min="12294" max="12294" width="3.26953125" style="1" customWidth="1"/>
    <col min="12295" max="12295" width="12.7265625" style="1" customWidth="1"/>
    <col min="12296" max="12319" width="4.08984375" style="1" customWidth="1"/>
    <col min="12320" max="12320" width="9.08984375" style="1" customWidth="1"/>
    <col min="12321" max="12321" width="1.453125" style="1" customWidth="1"/>
    <col min="12322" max="12548" width="8.7265625" style="1"/>
    <col min="12549" max="12549" width="1.453125" style="1" customWidth="1"/>
    <col min="12550" max="12550" width="3.26953125" style="1" customWidth="1"/>
    <col min="12551" max="12551" width="12.7265625" style="1" customWidth="1"/>
    <col min="12552" max="12575" width="4.08984375" style="1" customWidth="1"/>
    <col min="12576" max="12576" width="9.08984375" style="1" customWidth="1"/>
    <col min="12577" max="12577" width="1.453125" style="1" customWidth="1"/>
    <col min="12578" max="12804" width="8.7265625" style="1"/>
    <col min="12805" max="12805" width="1.453125" style="1" customWidth="1"/>
    <col min="12806" max="12806" width="3.26953125" style="1" customWidth="1"/>
    <col min="12807" max="12807" width="12.7265625" style="1" customWidth="1"/>
    <col min="12808" max="12831" width="4.08984375" style="1" customWidth="1"/>
    <col min="12832" max="12832" width="9.08984375" style="1" customWidth="1"/>
    <col min="12833" max="12833" width="1.453125" style="1" customWidth="1"/>
    <col min="12834" max="13060" width="8.7265625" style="1"/>
    <col min="13061" max="13061" width="1.453125" style="1" customWidth="1"/>
    <col min="13062" max="13062" width="3.26953125" style="1" customWidth="1"/>
    <col min="13063" max="13063" width="12.7265625" style="1" customWidth="1"/>
    <col min="13064" max="13087" width="4.08984375" style="1" customWidth="1"/>
    <col min="13088" max="13088" width="9.08984375" style="1" customWidth="1"/>
    <col min="13089" max="13089" width="1.453125" style="1" customWidth="1"/>
    <col min="13090" max="13316" width="8.7265625" style="1"/>
    <col min="13317" max="13317" width="1.453125" style="1" customWidth="1"/>
    <col min="13318" max="13318" width="3.26953125" style="1" customWidth="1"/>
    <col min="13319" max="13319" width="12.7265625" style="1" customWidth="1"/>
    <col min="13320" max="13343" width="4.08984375" style="1" customWidth="1"/>
    <col min="13344" max="13344" width="9.08984375" style="1" customWidth="1"/>
    <col min="13345" max="13345" width="1.453125" style="1" customWidth="1"/>
    <col min="13346" max="13572" width="8.7265625" style="1"/>
    <col min="13573" max="13573" width="1.453125" style="1" customWidth="1"/>
    <col min="13574" max="13574" width="3.26953125" style="1" customWidth="1"/>
    <col min="13575" max="13575" width="12.7265625" style="1" customWidth="1"/>
    <col min="13576" max="13599" width="4.08984375" style="1" customWidth="1"/>
    <col min="13600" max="13600" width="9.08984375" style="1" customWidth="1"/>
    <col min="13601" max="13601" width="1.453125" style="1" customWidth="1"/>
    <col min="13602" max="13828" width="8.7265625" style="1"/>
    <col min="13829" max="13829" width="1.453125" style="1" customWidth="1"/>
    <col min="13830" max="13830" width="3.26953125" style="1" customWidth="1"/>
    <col min="13831" max="13831" width="12.7265625" style="1" customWidth="1"/>
    <col min="13832" max="13855" width="4.08984375" style="1" customWidth="1"/>
    <col min="13856" max="13856" width="9.08984375" style="1" customWidth="1"/>
    <col min="13857" max="13857" width="1.453125" style="1" customWidth="1"/>
    <col min="13858" max="14084" width="8.7265625" style="1"/>
    <col min="14085" max="14085" width="1.453125" style="1" customWidth="1"/>
    <col min="14086" max="14086" width="3.26953125" style="1" customWidth="1"/>
    <col min="14087" max="14087" width="12.7265625" style="1" customWidth="1"/>
    <col min="14088" max="14111" width="4.08984375" style="1" customWidth="1"/>
    <col min="14112" max="14112" width="9.08984375" style="1" customWidth="1"/>
    <col min="14113" max="14113" width="1.453125" style="1" customWidth="1"/>
    <col min="14114" max="14340" width="8.7265625" style="1"/>
    <col min="14341" max="14341" width="1.453125" style="1" customWidth="1"/>
    <col min="14342" max="14342" width="3.26953125" style="1" customWidth="1"/>
    <col min="14343" max="14343" width="12.7265625" style="1" customWidth="1"/>
    <col min="14344" max="14367" width="4.08984375" style="1" customWidth="1"/>
    <col min="14368" max="14368" width="9.08984375" style="1" customWidth="1"/>
    <col min="14369" max="14369" width="1.453125" style="1" customWidth="1"/>
    <col min="14370" max="14596" width="8.7265625" style="1"/>
    <col min="14597" max="14597" width="1.453125" style="1" customWidth="1"/>
    <col min="14598" max="14598" width="3.26953125" style="1" customWidth="1"/>
    <col min="14599" max="14599" width="12.7265625" style="1" customWidth="1"/>
    <col min="14600" max="14623" width="4.08984375" style="1" customWidth="1"/>
    <col min="14624" max="14624" width="9.08984375" style="1" customWidth="1"/>
    <col min="14625" max="14625" width="1.453125" style="1" customWidth="1"/>
    <col min="14626" max="14852" width="8.7265625" style="1"/>
    <col min="14853" max="14853" width="1.453125" style="1" customWidth="1"/>
    <col min="14854" max="14854" width="3.26953125" style="1" customWidth="1"/>
    <col min="14855" max="14855" width="12.7265625" style="1" customWidth="1"/>
    <col min="14856" max="14879" width="4.08984375" style="1" customWidth="1"/>
    <col min="14880" max="14880" width="9.08984375" style="1" customWidth="1"/>
    <col min="14881" max="14881" width="1.453125" style="1" customWidth="1"/>
    <col min="14882" max="15108" width="8.7265625" style="1"/>
    <col min="15109" max="15109" width="1.453125" style="1" customWidth="1"/>
    <col min="15110" max="15110" width="3.26953125" style="1" customWidth="1"/>
    <col min="15111" max="15111" width="12.7265625" style="1" customWidth="1"/>
    <col min="15112" max="15135" width="4.08984375" style="1" customWidth="1"/>
    <col min="15136" max="15136" width="9.08984375" style="1" customWidth="1"/>
    <col min="15137" max="15137" width="1.453125" style="1" customWidth="1"/>
    <col min="15138" max="15364" width="8.7265625" style="1"/>
    <col min="15365" max="15365" width="1.453125" style="1" customWidth="1"/>
    <col min="15366" max="15366" width="3.26953125" style="1" customWidth="1"/>
    <col min="15367" max="15367" width="12.7265625" style="1" customWidth="1"/>
    <col min="15368" max="15391" width="4.08984375" style="1" customWidth="1"/>
    <col min="15392" max="15392" width="9.08984375" style="1" customWidth="1"/>
    <col min="15393" max="15393" width="1.453125" style="1" customWidth="1"/>
    <col min="15394" max="15620" width="8.7265625" style="1"/>
    <col min="15621" max="15621" width="1.453125" style="1" customWidth="1"/>
    <col min="15622" max="15622" width="3.26953125" style="1" customWidth="1"/>
    <col min="15623" max="15623" width="12.7265625" style="1" customWidth="1"/>
    <col min="15624" max="15647" width="4.08984375" style="1" customWidth="1"/>
    <col min="15648" max="15648" width="9.08984375" style="1" customWidth="1"/>
    <col min="15649" max="15649" width="1.453125" style="1" customWidth="1"/>
    <col min="15650" max="15876" width="8.7265625" style="1"/>
    <col min="15877" max="15877" width="1.453125" style="1" customWidth="1"/>
    <col min="15878" max="15878" width="3.26953125" style="1" customWidth="1"/>
    <col min="15879" max="15879" width="12.7265625" style="1" customWidth="1"/>
    <col min="15880" max="15903" width="4.08984375" style="1" customWidth="1"/>
    <col min="15904" max="15904" width="9.08984375" style="1" customWidth="1"/>
    <col min="15905" max="15905" width="1.453125" style="1" customWidth="1"/>
    <col min="15906" max="16132" width="8.7265625" style="1"/>
    <col min="16133" max="16133" width="1.453125" style="1" customWidth="1"/>
    <col min="16134" max="16134" width="3.26953125" style="1" customWidth="1"/>
    <col min="16135" max="16135" width="12.7265625" style="1" customWidth="1"/>
    <col min="16136" max="16159" width="4.08984375" style="1" customWidth="1"/>
    <col min="16160" max="16160" width="9.08984375" style="1" customWidth="1"/>
    <col min="16161" max="16161" width="1.453125" style="1" customWidth="1"/>
    <col min="16162" max="16384" width="8.7265625" style="1"/>
  </cols>
  <sheetData>
    <row r="1" spans="2:32" ht="18" customHeight="1" x14ac:dyDescent="0.2">
      <c r="B1" s="13"/>
      <c r="C1" s="70" t="s">
        <v>52</v>
      </c>
      <c r="O1" s="12" t="s">
        <v>16</v>
      </c>
      <c r="Z1" s="1" t="s">
        <v>57</v>
      </c>
    </row>
    <row r="2" spans="2:32" ht="15" customHeight="1" x14ac:dyDescent="0.2">
      <c r="AF2" s="11"/>
    </row>
    <row r="3" spans="2:32" s="10" customFormat="1" ht="18" customHeight="1" x14ac:dyDescent="0.2">
      <c r="B3" s="75"/>
      <c r="C3" s="136"/>
      <c r="D3" s="137"/>
      <c r="E3" s="137"/>
      <c r="F3" s="137"/>
      <c r="G3" s="138"/>
      <c r="H3" s="76">
        <v>4</v>
      </c>
      <c r="I3" s="77" t="s">
        <v>15</v>
      </c>
      <c r="J3" s="76">
        <v>5</v>
      </c>
      <c r="K3" s="77" t="s">
        <v>15</v>
      </c>
      <c r="L3" s="76">
        <v>6</v>
      </c>
      <c r="M3" s="77" t="s">
        <v>15</v>
      </c>
      <c r="N3" s="76">
        <v>7</v>
      </c>
      <c r="O3" s="77" t="s">
        <v>15</v>
      </c>
      <c r="P3" s="76">
        <v>8</v>
      </c>
      <c r="Q3" s="77" t="s">
        <v>15</v>
      </c>
      <c r="R3" s="76">
        <v>9</v>
      </c>
      <c r="S3" s="77" t="s">
        <v>15</v>
      </c>
      <c r="T3" s="76">
        <v>10</v>
      </c>
      <c r="U3" s="77" t="s">
        <v>15</v>
      </c>
      <c r="V3" s="76">
        <v>11</v>
      </c>
      <c r="W3" s="77" t="s">
        <v>15</v>
      </c>
      <c r="X3" s="76">
        <v>12</v>
      </c>
      <c r="Y3" s="77" t="s">
        <v>15</v>
      </c>
      <c r="Z3" s="76">
        <v>1</v>
      </c>
      <c r="AA3" s="77" t="s">
        <v>15</v>
      </c>
      <c r="AB3" s="76">
        <v>2</v>
      </c>
      <c r="AC3" s="77" t="s">
        <v>15</v>
      </c>
      <c r="AD3" s="76">
        <v>3</v>
      </c>
      <c r="AE3" s="77" t="s">
        <v>15</v>
      </c>
      <c r="AF3" s="75" t="s">
        <v>14</v>
      </c>
    </row>
    <row r="4" spans="2:32" ht="18.75" customHeight="1" x14ac:dyDescent="0.2">
      <c r="B4" s="115" t="s">
        <v>13</v>
      </c>
      <c r="C4" s="131" t="s">
        <v>12</v>
      </c>
      <c r="D4" s="132"/>
      <c r="E4" s="132"/>
      <c r="F4" s="132"/>
      <c r="G4" s="133"/>
      <c r="H4" s="9">
        <v>1</v>
      </c>
      <c r="I4" s="8" t="s">
        <v>11</v>
      </c>
      <c r="J4" s="9">
        <v>2</v>
      </c>
      <c r="K4" s="8" t="s">
        <v>11</v>
      </c>
      <c r="L4" s="9">
        <v>3</v>
      </c>
      <c r="M4" s="8" t="s">
        <v>11</v>
      </c>
      <c r="N4" s="9">
        <v>4</v>
      </c>
      <c r="O4" s="8" t="s">
        <v>11</v>
      </c>
      <c r="P4" s="9">
        <v>5</v>
      </c>
      <c r="Q4" s="8" t="s">
        <v>11</v>
      </c>
      <c r="R4" s="9">
        <v>6</v>
      </c>
      <c r="S4" s="8" t="s">
        <v>11</v>
      </c>
      <c r="T4" s="9">
        <v>7</v>
      </c>
      <c r="U4" s="8" t="s">
        <v>11</v>
      </c>
      <c r="V4" s="9">
        <v>8</v>
      </c>
      <c r="W4" s="8" t="s">
        <v>11</v>
      </c>
      <c r="X4" s="9">
        <v>9</v>
      </c>
      <c r="Y4" s="8" t="s">
        <v>11</v>
      </c>
      <c r="Z4" s="9">
        <v>10</v>
      </c>
      <c r="AA4" s="8" t="s">
        <v>11</v>
      </c>
      <c r="AB4" s="9">
        <v>11</v>
      </c>
      <c r="AC4" s="8" t="s">
        <v>11</v>
      </c>
      <c r="AD4" s="9">
        <v>12</v>
      </c>
      <c r="AE4" s="8" t="s">
        <v>11</v>
      </c>
      <c r="AF4" s="7"/>
    </row>
    <row r="5" spans="2:32" ht="18.75" customHeight="1" x14ac:dyDescent="0.2">
      <c r="B5" s="116"/>
      <c r="C5" s="128" t="s">
        <v>10</v>
      </c>
      <c r="D5" s="129"/>
      <c r="E5" s="129"/>
      <c r="F5" s="129"/>
      <c r="G5" s="130"/>
      <c r="H5" s="6">
        <v>30</v>
      </c>
      <c r="I5" s="5" t="s">
        <v>9</v>
      </c>
      <c r="J5" s="6">
        <v>31</v>
      </c>
      <c r="K5" s="5" t="s">
        <v>9</v>
      </c>
      <c r="L5" s="6">
        <v>30</v>
      </c>
      <c r="M5" s="5" t="s">
        <v>9</v>
      </c>
      <c r="N5" s="6">
        <v>31</v>
      </c>
      <c r="O5" s="5" t="s">
        <v>9</v>
      </c>
      <c r="P5" s="6">
        <v>31</v>
      </c>
      <c r="Q5" s="5" t="s">
        <v>76</v>
      </c>
      <c r="R5" s="6">
        <v>30</v>
      </c>
      <c r="S5" s="5" t="s">
        <v>9</v>
      </c>
      <c r="T5" s="6">
        <v>31</v>
      </c>
      <c r="U5" s="5" t="s">
        <v>9</v>
      </c>
      <c r="V5" s="6">
        <v>30</v>
      </c>
      <c r="W5" s="5" t="s">
        <v>9</v>
      </c>
      <c r="X5" s="6">
        <v>31</v>
      </c>
      <c r="Y5" s="5" t="s">
        <v>9</v>
      </c>
      <c r="Z5" s="6">
        <v>31</v>
      </c>
      <c r="AA5" s="5" t="s">
        <v>9</v>
      </c>
      <c r="AB5" s="6">
        <v>28</v>
      </c>
      <c r="AC5" s="5" t="s">
        <v>9</v>
      </c>
      <c r="AD5" s="6">
        <v>31</v>
      </c>
      <c r="AE5" s="5" t="s">
        <v>9</v>
      </c>
      <c r="AF5" s="4"/>
    </row>
    <row r="6" spans="2:32" ht="12" x14ac:dyDescent="0.2">
      <c r="B6" s="116"/>
      <c r="C6" s="128" t="s">
        <v>24</v>
      </c>
      <c r="D6" s="129"/>
      <c r="E6" s="129"/>
      <c r="F6" s="129"/>
      <c r="G6" s="130"/>
      <c r="H6" s="118">
        <v>922</v>
      </c>
      <c r="I6" s="110"/>
      <c r="J6" s="118">
        <v>922</v>
      </c>
      <c r="K6" s="110"/>
      <c r="L6" s="118">
        <v>922</v>
      </c>
      <c r="M6" s="110"/>
      <c r="N6" s="118">
        <v>922</v>
      </c>
      <c r="O6" s="110"/>
      <c r="P6" s="118">
        <v>922</v>
      </c>
      <c r="Q6" s="110"/>
      <c r="R6" s="118">
        <v>922</v>
      </c>
      <c r="S6" s="110"/>
      <c r="T6" s="118">
        <v>922</v>
      </c>
      <c r="U6" s="110"/>
      <c r="V6" s="118">
        <v>922</v>
      </c>
      <c r="W6" s="110"/>
      <c r="X6" s="118">
        <v>922</v>
      </c>
      <c r="Y6" s="110"/>
      <c r="Z6" s="118">
        <v>922</v>
      </c>
      <c r="AA6" s="110"/>
      <c r="AB6" s="118">
        <v>922</v>
      </c>
      <c r="AC6" s="110"/>
      <c r="AD6" s="118">
        <v>922</v>
      </c>
      <c r="AE6" s="110"/>
      <c r="AF6" s="21"/>
    </row>
    <row r="7" spans="2:32" ht="12" x14ac:dyDescent="0.2">
      <c r="B7" s="116"/>
      <c r="C7" s="128" t="s">
        <v>75</v>
      </c>
      <c r="D7" s="129"/>
      <c r="E7" s="129"/>
      <c r="F7" s="129"/>
      <c r="G7" s="130"/>
      <c r="H7" s="143">
        <v>94</v>
      </c>
      <c r="I7" s="144"/>
      <c r="J7" s="143">
        <v>94</v>
      </c>
      <c r="K7" s="144"/>
      <c r="L7" s="143">
        <v>94</v>
      </c>
      <c r="M7" s="144"/>
      <c r="N7" s="143">
        <v>94</v>
      </c>
      <c r="O7" s="144"/>
      <c r="P7" s="143">
        <v>94</v>
      </c>
      <c r="Q7" s="144"/>
      <c r="R7" s="143">
        <v>94</v>
      </c>
      <c r="S7" s="144"/>
      <c r="T7" s="118">
        <v>94</v>
      </c>
      <c r="U7" s="110"/>
      <c r="V7" s="143">
        <v>94</v>
      </c>
      <c r="W7" s="144"/>
      <c r="X7" s="143">
        <v>94</v>
      </c>
      <c r="Y7" s="144"/>
      <c r="Z7" s="143">
        <v>94</v>
      </c>
      <c r="AA7" s="144"/>
      <c r="AB7" s="143">
        <v>94</v>
      </c>
      <c r="AC7" s="144"/>
      <c r="AD7" s="143">
        <v>94</v>
      </c>
      <c r="AE7" s="144"/>
      <c r="AF7" s="20"/>
    </row>
    <row r="8" spans="2:32" ht="13.5" customHeight="1" thickBot="1" x14ac:dyDescent="0.25">
      <c r="B8" s="116"/>
      <c r="C8" s="125"/>
      <c r="D8" s="126"/>
      <c r="E8" s="126"/>
      <c r="F8" s="126"/>
      <c r="G8" s="127"/>
      <c r="H8" s="141"/>
      <c r="I8" s="142"/>
      <c r="J8" s="141"/>
      <c r="K8" s="142"/>
      <c r="L8" s="141"/>
      <c r="M8" s="142"/>
      <c r="N8" s="141"/>
      <c r="O8" s="142"/>
      <c r="P8" s="141">
        <v>123</v>
      </c>
      <c r="Q8" s="142"/>
      <c r="R8" s="141">
        <v>123</v>
      </c>
      <c r="S8" s="142"/>
      <c r="T8" s="141">
        <v>123</v>
      </c>
      <c r="U8" s="142"/>
      <c r="V8" s="141">
        <v>123</v>
      </c>
      <c r="W8" s="142"/>
      <c r="X8" s="141">
        <v>123</v>
      </c>
      <c r="Y8" s="142"/>
      <c r="Z8" s="141">
        <v>123</v>
      </c>
      <c r="AA8" s="142"/>
      <c r="AB8" s="141">
        <v>123</v>
      </c>
      <c r="AC8" s="142"/>
      <c r="AD8" s="141">
        <v>123</v>
      </c>
      <c r="AE8" s="142"/>
      <c r="AF8" s="22"/>
    </row>
    <row r="9" spans="2:32" ht="14" customHeight="1" thickTop="1" thickBot="1" x14ac:dyDescent="0.25">
      <c r="B9" s="116"/>
      <c r="C9" s="122" t="s">
        <v>25</v>
      </c>
      <c r="D9" s="123"/>
      <c r="E9" s="123"/>
      <c r="F9" s="123"/>
      <c r="G9" s="124"/>
      <c r="H9" s="147">
        <v>0</v>
      </c>
      <c r="I9" s="148"/>
      <c r="J9" s="147">
        <v>0</v>
      </c>
      <c r="K9" s="148"/>
      <c r="L9" s="139">
        <f>H4*H5*(H6+H7+H8)</f>
        <v>30480</v>
      </c>
      <c r="M9" s="140"/>
      <c r="N9" s="139">
        <f>J4*J5*(J6+J7+J8)</f>
        <v>62992</v>
      </c>
      <c r="O9" s="140"/>
      <c r="P9" s="139">
        <f>L4*L5*(L6+L7+L8)</f>
        <v>91440</v>
      </c>
      <c r="Q9" s="140"/>
      <c r="R9" s="139">
        <f>N4*N5*(N6+N7+N8)</f>
        <v>125984</v>
      </c>
      <c r="S9" s="140"/>
      <c r="T9" s="139">
        <f>P4*P5*(P6+P7+P8)</f>
        <v>176545</v>
      </c>
      <c r="U9" s="140"/>
      <c r="V9" s="139">
        <f>R4*R5*(R6+R7+R8)</f>
        <v>205020</v>
      </c>
      <c r="W9" s="140"/>
      <c r="X9" s="139">
        <f>T4*T5*(T6+T7+T8)</f>
        <v>247163</v>
      </c>
      <c r="Y9" s="140"/>
      <c r="Z9" s="139">
        <f>V4*V5*(V6+V7+V8)</f>
        <v>273360</v>
      </c>
      <c r="AA9" s="140"/>
      <c r="AB9" s="139">
        <f>X4*X5*(X6+X7+X8)</f>
        <v>317781</v>
      </c>
      <c r="AC9" s="140"/>
      <c r="AD9" s="139">
        <f>Z4*Z5*(Z6+Z7+Z8)</f>
        <v>353090</v>
      </c>
      <c r="AE9" s="140"/>
      <c r="AF9" s="23">
        <f>SUM(H9:AE9)</f>
        <v>1883855</v>
      </c>
    </row>
    <row r="10" spans="2:32" ht="18.75" customHeight="1" thickTop="1" thickBot="1" x14ac:dyDescent="0.25">
      <c r="B10" s="117"/>
      <c r="C10" s="119" t="s">
        <v>8</v>
      </c>
      <c r="D10" s="120"/>
      <c r="E10" s="120"/>
      <c r="F10" s="120"/>
      <c r="G10" s="121"/>
      <c r="H10" s="134">
        <f>ROUNDDOWN(H9*10.18,0)</f>
        <v>0</v>
      </c>
      <c r="I10" s="135"/>
      <c r="J10" s="134">
        <f t="shared" ref="J10" si="0">ROUNDDOWN(J9*10.18,0)</f>
        <v>0</v>
      </c>
      <c r="K10" s="135"/>
      <c r="L10" s="134">
        <f t="shared" ref="L10" si="1">ROUNDDOWN(L9*10.18,0)</f>
        <v>310286</v>
      </c>
      <c r="M10" s="135"/>
      <c r="N10" s="134">
        <f t="shared" ref="N10" si="2">ROUNDDOWN(N9*10.18,0)</f>
        <v>641258</v>
      </c>
      <c r="O10" s="135"/>
      <c r="P10" s="134">
        <f t="shared" ref="P10" si="3">ROUNDDOWN(P9*10.18,0)</f>
        <v>930859</v>
      </c>
      <c r="Q10" s="135"/>
      <c r="R10" s="134">
        <f t="shared" ref="R10" si="4">ROUNDDOWN(R9*10.18,0)</f>
        <v>1282517</v>
      </c>
      <c r="S10" s="135"/>
      <c r="T10" s="134">
        <f t="shared" ref="T10" si="5">ROUNDDOWN(T9*10.18,0)</f>
        <v>1797228</v>
      </c>
      <c r="U10" s="135"/>
      <c r="V10" s="134">
        <f t="shared" ref="V10" si="6">ROUNDDOWN(V9*10.18,0)</f>
        <v>2087103</v>
      </c>
      <c r="W10" s="135"/>
      <c r="X10" s="134">
        <f t="shared" ref="X10" si="7">ROUNDDOWN(X9*10.18,0)</f>
        <v>2516119</v>
      </c>
      <c r="Y10" s="135"/>
      <c r="Z10" s="134">
        <f t="shared" ref="Z10" si="8">ROUNDDOWN(Z9*10.18,0)</f>
        <v>2782804</v>
      </c>
      <c r="AA10" s="135"/>
      <c r="AB10" s="134">
        <f t="shared" ref="AB10" si="9">ROUNDDOWN(AB9*10.18,0)</f>
        <v>3235010</v>
      </c>
      <c r="AC10" s="135"/>
      <c r="AD10" s="134">
        <f t="shared" ref="AD10" si="10">ROUNDDOWN(AD9*10.18,0)</f>
        <v>3594456</v>
      </c>
      <c r="AE10" s="135"/>
      <c r="AF10" s="24">
        <f>SUM(AF9:AF9)</f>
        <v>1883855</v>
      </c>
    </row>
    <row r="11" spans="2:32" ht="18" customHeight="1" thickTop="1" x14ac:dyDescent="0.2">
      <c r="B11" s="151" t="s">
        <v>7</v>
      </c>
      <c r="C11" s="159" t="s">
        <v>17</v>
      </c>
      <c r="D11" s="160"/>
      <c r="E11" s="160"/>
      <c r="F11" s="160"/>
      <c r="G11" s="161"/>
      <c r="H11" s="149">
        <v>700000</v>
      </c>
      <c r="I11" s="150"/>
      <c r="J11" s="149">
        <v>700000</v>
      </c>
      <c r="K11" s="150"/>
      <c r="L11" s="149">
        <v>915000</v>
      </c>
      <c r="M11" s="150"/>
      <c r="N11" s="149">
        <v>915000</v>
      </c>
      <c r="O11" s="150"/>
      <c r="P11" s="149">
        <v>915000</v>
      </c>
      <c r="Q11" s="150"/>
      <c r="R11" s="149">
        <v>915000</v>
      </c>
      <c r="S11" s="150"/>
      <c r="T11" s="149">
        <v>915000</v>
      </c>
      <c r="U11" s="150"/>
      <c r="V11" s="149">
        <v>1100000</v>
      </c>
      <c r="W11" s="150"/>
      <c r="X11" s="149">
        <v>1100000</v>
      </c>
      <c r="Y11" s="150"/>
      <c r="Z11" s="149">
        <v>1100000</v>
      </c>
      <c r="AA11" s="150"/>
      <c r="AB11" s="149">
        <v>1100000</v>
      </c>
      <c r="AC11" s="150"/>
      <c r="AD11" s="149">
        <v>1100000</v>
      </c>
      <c r="AE11" s="150"/>
      <c r="AF11" s="19">
        <f t="shared" ref="AF11:AF19" si="11">SUM(H11:AE11)</f>
        <v>11475000</v>
      </c>
    </row>
    <row r="12" spans="2:32" ht="18" customHeight="1" x14ac:dyDescent="0.2">
      <c r="B12" s="152"/>
      <c r="C12" s="131" t="s">
        <v>18</v>
      </c>
      <c r="D12" s="132"/>
      <c r="E12" s="132"/>
      <c r="F12" s="132"/>
      <c r="G12" s="133"/>
      <c r="H12" s="145">
        <v>198000</v>
      </c>
      <c r="I12" s="146"/>
      <c r="J12" s="145">
        <v>198000</v>
      </c>
      <c r="K12" s="146"/>
      <c r="L12" s="145">
        <v>198000</v>
      </c>
      <c r="M12" s="146"/>
      <c r="N12" s="145">
        <v>198000</v>
      </c>
      <c r="O12" s="146"/>
      <c r="P12" s="145">
        <v>198000</v>
      </c>
      <c r="Q12" s="146"/>
      <c r="R12" s="145">
        <v>198000</v>
      </c>
      <c r="S12" s="146"/>
      <c r="T12" s="145">
        <v>198000</v>
      </c>
      <c r="U12" s="146"/>
      <c r="V12" s="145">
        <v>198000</v>
      </c>
      <c r="W12" s="146"/>
      <c r="X12" s="145">
        <v>198000</v>
      </c>
      <c r="Y12" s="146"/>
      <c r="Z12" s="145">
        <v>198000</v>
      </c>
      <c r="AA12" s="146"/>
      <c r="AB12" s="145">
        <v>198000</v>
      </c>
      <c r="AC12" s="146"/>
      <c r="AD12" s="145">
        <v>198000</v>
      </c>
      <c r="AE12" s="146"/>
      <c r="AF12" s="15">
        <f t="shared" si="11"/>
        <v>2376000</v>
      </c>
    </row>
    <row r="13" spans="2:32" ht="18" customHeight="1" x14ac:dyDescent="0.2">
      <c r="B13" s="152"/>
      <c r="C13" s="131" t="s">
        <v>19</v>
      </c>
      <c r="D13" s="132"/>
      <c r="E13" s="132"/>
      <c r="F13" s="132"/>
      <c r="G13" s="133"/>
      <c r="H13" s="145">
        <v>50000</v>
      </c>
      <c r="I13" s="146"/>
      <c r="J13" s="145">
        <v>80000</v>
      </c>
      <c r="K13" s="146"/>
      <c r="L13" s="145">
        <v>100000</v>
      </c>
      <c r="M13" s="146"/>
      <c r="N13" s="145">
        <v>100000</v>
      </c>
      <c r="O13" s="146"/>
      <c r="P13" s="145">
        <v>100000</v>
      </c>
      <c r="Q13" s="146"/>
      <c r="R13" s="145">
        <v>100000</v>
      </c>
      <c r="S13" s="146"/>
      <c r="T13" s="145">
        <v>100000</v>
      </c>
      <c r="U13" s="146"/>
      <c r="V13" s="145">
        <v>100000</v>
      </c>
      <c r="W13" s="146"/>
      <c r="X13" s="145">
        <v>100000</v>
      </c>
      <c r="Y13" s="146"/>
      <c r="Z13" s="145">
        <v>100000</v>
      </c>
      <c r="AA13" s="146"/>
      <c r="AB13" s="145">
        <v>100000</v>
      </c>
      <c r="AC13" s="146"/>
      <c r="AD13" s="145">
        <v>100000</v>
      </c>
      <c r="AE13" s="146"/>
      <c r="AF13" s="3">
        <f t="shared" si="11"/>
        <v>1130000</v>
      </c>
    </row>
    <row r="14" spans="2:32" ht="18" customHeight="1" x14ac:dyDescent="0.2">
      <c r="B14" s="152"/>
      <c r="C14" s="131" t="s">
        <v>20</v>
      </c>
      <c r="D14" s="132"/>
      <c r="E14" s="132"/>
      <c r="F14" s="132"/>
      <c r="G14" s="133"/>
      <c r="H14" s="145">
        <v>20000</v>
      </c>
      <c r="I14" s="146"/>
      <c r="J14" s="145">
        <v>20000</v>
      </c>
      <c r="K14" s="146"/>
      <c r="L14" s="145">
        <v>20000</v>
      </c>
      <c r="M14" s="146"/>
      <c r="N14" s="145">
        <v>20000</v>
      </c>
      <c r="O14" s="146"/>
      <c r="P14" s="145">
        <v>20000</v>
      </c>
      <c r="Q14" s="146"/>
      <c r="R14" s="145">
        <v>20000</v>
      </c>
      <c r="S14" s="146"/>
      <c r="T14" s="145">
        <v>20000</v>
      </c>
      <c r="U14" s="146"/>
      <c r="V14" s="145">
        <v>20000</v>
      </c>
      <c r="W14" s="146"/>
      <c r="X14" s="145">
        <v>20000</v>
      </c>
      <c r="Y14" s="146"/>
      <c r="Z14" s="145">
        <v>20000</v>
      </c>
      <c r="AA14" s="146"/>
      <c r="AB14" s="145">
        <v>20000</v>
      </c>
      <c r="AC14" s="146"/>
      <c r="AD14" s="145">
        <v>20000</v>
      </c>
      <c r="AE14" s="146"/>
      <c r="AF14" s="3">
        <f t="shared" si="11"/>
        <v>240000</v>
      </c>
    </row>
    <row r="15" spans="2:32" ht="18" customHeight="1" x14ac:dyDescent="0.2">
      <c r="B15" s="152"/>
      <c r="C15" s="131" t="s">
        <v>21</v>
      </c>
      <c r="D15" s="132"/>
      <c r="E15" s="132"/>
      <c r="F15" s="132"/>
      <c r="G15" s="133"/>
      <c r="H15" s="145">
        <v>50000</v>
      </c>
      <c r="I15" s="146"/>
      <c r="J15" s="145">
        <v>50000</v>
      </c>
      <c r="K15" s="146"/>
      <c r="L15" s="145">
        <v>50000</v>
      </c>
      <c r="M15" s="146"/>
      <c r="N15" s="145">
        <v>50000</v>
      </c>
      <c r="O15" s="146"/>
      <c r="P15" s="145">
        <v>50000</v>
      </c>
      <c r="Q15" s="146"/>
      <c r="R15" s="145">
        <v>50000</v>
      </c>
      <c r="S15" s="146"/>
      <c r="T15" s="145">
        <v>50000</v>
      </c>
      <c r="U15" s="146"/>
      <c r="V15" s="145">
        <v>50000</v>
      </c>
      <c r="W15" s="146"/>
      <c r="X15" s="145">
        <v>50000</v>
      </c>
      <c r="Y15" s="146"/>
      <c r="Z15" s="145">
        <v>50000</v>
      </c>
      <c r="AA15" s="146"/>
      <c r="AB15" s="145">
        <v>50000</v>
      </c>
      <c r="AC15" s="146"/>
      <c r="AD15" s="145">
        <v>50000</v>
      </c>
      <c r="AE15" s="146"/>
      <c r="AF15" s="3">
        <f t="shared" si="11"/>
        <v>600000</v>
      </c>
    </row>
    <row r="16" spans="2:32" ht="18" customHeight="1" x14ac:dyDescent="0.2">
      <c r="B16" s="152"/>
      <c r="C16" s="131" t="s">
        <v>22</v>
      </c>
      <c r="D16" s="132"/>
      <c r="E16" s="132"/>
      <c r="F16" s="132"/>
      <c r="G16" s="133"/>
      <c r="H16" s="145">
        <v>9000</v>
      </c>
      <c r="I16" s="146"/>
      <c r="J16" s="145">
        <v>9000</v>
      </c>
      <c r="K16" s="146"/>
      <c r="L16" s="145">
        <v>9000</v>
      </c>
      <c r="M16" s="146"/>
      <c r="N16" s="145">
        <v>9000</v>
      </c>
      <c r="O16" s="146"/>
      <c r="P16" s="145">
        <v>9000</v>
      </c>
      <c r="Q16" s="146"/>
      <c r="R16" s="145">
        <v>9000</v>
      </c>
      <c r="S16" s="146"/>
      <c r="T16" s="145">
        <v>9000</v>
      </c>
      <c r="U16" s="146"/>
      <c r="V16" s="145">
        <v>9000</v>
      </c>
      <c r="W16" s="146"/>
      <c r="X16" s="145">
        <v>9000</v>
      </c>
      <c r="Y16" s="146"/>
      <c r="Z16" s="145">
        <v>9000</v>
      </c>
      <c r="AA16" s="146"/>
      <c r="AB16" s="145">
        <v>9000</v>
      </c>
      <c r="AC16" s="146"/>
      <c r="AD16" s="145">
        <v>9000</v>
      </c>
      <c r="AE16" s="146"/>
      <c r="AF16" s="3">
        <f t="shared" si="11"/>
        <v>108000</v>
      </c>
    </row>
    <row r="17" spans="2:32" ht="18" customHeight="1" x14ac:dyDescent="0.2">
      <c r="B17" s="152"/>
      <c r="C17" s="131" t="s">
        <v>23</v>
      </c>
      <c r="D17" s="132"/>
      <c r="E17" s="132"/>
      <c r="F17" s="132"/>
      <c r="G17" s="133"/>
      <c r="H17" s="145">
        <v>26400</v>
      </c>
      <c r="I17" s="146"/>
      <c r="J17" s="145">
        <v>26400</v>
      </c>
      <c r="K17" s="146"/>
      <c r="L17" s="145">
        <v>26400</v>
      </c>
      <c r="M17" s="146"/>
      <c r="N17" s="145">
        <v>26400</v>
      </c>
      <c r="O17" s="146"/>
      <c r="P17" s="145">
        <v>26400</v>
      </c>
      <c r="Q17" s="146"/>
      <c r="R17" s="145">
        <v>26400</v>
      </c>
      <c r="S17" s="146"/>
      <c r="T17" s="145">
        <v>26400</v>
      </c>
      <c r="U17" s="146"/>
      <c r="V17" s="145">
        <v>26400</v>
      </c>
      <c r="W17" s="146"/>
      <c r="X17" s="145">
        <v>26400</v>
      </c>
      <c r="Y17" s="146"/>
      <c r="Z17" s="145">
        <v>26400</v>
      </c>
      <c r="AA17" s="146"/>
      <c r="AB17" s="145">
        <v>26400</v>
      </c>
      <c r="AC17" s="146"/>
      <c r="AD17" s="145">
        <v>26400</v>
      </c>
      <c r="AE17" s="146"/>
      <c r="AF17" s="3">
        <f t="shared" si="11"/>
        <v>316800</v>
      </c>
    </row>
    <row r="18" spans="2:32" ht="18" customHeight="1" x14ac:dyDescent="0.2">
      <c r="B18" s="152"/>
      <c r="C18" s="131" t="s">
        <v>6</v>
      </c>
      <c r="D18" s="132"/>
      <c r="E18" s="132"/>
      <c r="F18" s="132"/>
      <c r="G18" s="133"/>
      <c r="H18" s="162">
        <f>SUM(H11:I17)</f>
        <v>1053400</v>
      </c>
      <c r="I18" s="163"/>
      <c r="J18" s="162">
        <f>SUM(J11:K17)</f>
        <v>1083400</v>
      </c>
      <c r="K18" s="163"/>
      <c r="L18" s="162">
        <f>SUM(L11:M17)</f>
        <v>1318400</v>
      </c>
      <c r="M18" s="163"/>
      <c r="N18" s="162">
        <f>SUM(N11:O17)</f>
        <v>1318400</v>
      </c>
      <c r="O18" s="163"/>
      <c r="P18" s="162">
        <f>SUM(P11:Q17)</f>
        <v>1318400</v>
      </c>
      <c r="Q18" s="163"/>
      <c r="R18" s="162">
        <f>SUM(R11:S17)</f>
        <v>1318400</v>
      </c>
      <c r="S18" s="163"/>
      <c r="T18" s="162">
        <f>SUM(T11:U17)</f>
        <v>1318400</v>
      </c>
      <c r="U18" s="163"/>
      <c r="V18" s="162">
        <f>SUM(V11:W17)</f>
        <v>1503400</v>
      </c>
      <c r="W18" s="163"/>
      <c r="X18" s="162">
        <f>SUM(X11:Y17)</f>
        <v>1503400</v>
      </c>
      <c r="Y18" s="163"/>
      <c r="Z18" s="162">
        <f>SUM(Z11:AA17)</f>
        <v>1503400</v>
      </c>
      <c r="AA18" s="163"/>
      <c r="AB18" s="162">
        <f>SUM(AB11:AC17)</f>
        <v>1503400</v>
      </c>
      <c r="AC18" s="163"/>
      <c r="AD18" s="162">
        <f>SUM(AD11:AE17)</f>
        <v>1503400</v>
      </c>
      <c r="AE18" s="163"/>
      <c r="AF18" s="14">
        <f t="shared" si="11"/>
        <v>16245800</v>
      </c>
    </row>
    <row r="19" spans="2:32" ht="18" customHeight="1" x14ac:dyDescent="0.2">
      <c r="B19" s="156" t="s">
        <v>5</v>
      </c>
      <c r="C19" s="157"/>
      <c r="D19" s="157"/>
      <c r="E19" s="157"/>
      <c r="F19" s="157"/>
      <c r="G19" s="158"/>
      <c r="H19" s="162">
        <f>H10-H18</f>
        <v>-1053400</v>
      </c>
      <c r="I19" s="163"/>
      <c r="J19" s="162">
        <f>J10-J18</f>
        <v>-1083400</v>
      </c>
      <c r="K19" s="163"/>
      <c r="L19" s="162">
        <f>L10-L18</f>
        <v>-1008114</v>
      </c>
      <c r="M19" s="163"/>
      <c r="N19" s="162">
        <f>N10-N18</f>
        <v>-677142</v>
      </c>
      <c r="O19" s="163"/>
      <c r="P19" s="162">
        <f>P10-P18</f>
        <v>-387541</v>
      </c>
      <c r="Q19" s="163"/>
      <c r="R19" s="162">
        <f>R10-R18</f>
        <v>-35883</v>
      </c>
      <c r="S19" s="163"/>
      <c r="T19" s="162">
        <f>T10-T18</f>
        <v>478828</v>
      </c>
      <c r="U19" s="163"/>
      <c r="V19" s="162">
        <f>V10-V18</f>
        <v>583703</v>
      </c>
      <c r="W19" s="163"/>
      <c r="X19" s="162">
        <f>X10-X18</f>
        <v>1012719</v>
      </c>
      <c r="Y19" s="163"/>
      <c r="Z19" s="162">
        <f>Z10-Z18</f>
        <v>1279404</v>
      </c>
      <c r="AA19" s="163"/>
      <c r="AB19" s="162">
        <f>AB10-AB18</f>
        <v>1731610</v>
      </c>
      <c r="AC19" s="163"/>
      <c r="AD19" s="162">
        <f>AD10-AD18</f>
        <v>2091056</v>
      </c>
      <c r="AE19" s="163"/>
      <c r="AF19" s="14">
        <f t="shared" si="11"/>
        <v>2931840</v>
      </c>
    </row>
    <row r="20" spans="2:32" ht="4.5" customHeight="1" thickBot="1" x14ac:dyDescent="0.25">
      <c r="B20" s="2"/>
      <c r="C20" s="2"/>
      <c r="D20" s="2"/>
      <c r="E20" s="2"/>
      <c r="F20" s="2"/>
      <c r="G20" s="2"/>
      <c r="H20" s="16"/>
      <c r="I20" s="16"/>
      <c r="J20" s="16"/>
      <c r="K20" s="16"/>
      <c r="L20" s="16"/>
      <c r="M20" s="16"/>
      <c r="N20" s="18"/>
      <c r="O20" s="18"/>
      <c r="P20" s="18"/>
      <c r="Q20" s="18"/>
      <c r="R20" s="18"/>
      <c r="S20" s="18"/>
      <c r="T20" s="18"/>
      <c r="U20" s="18"/>
      <c r="V20" s="18"/>
      <c r="W20" s="18"/>
      <c r="X20" s="18"/>
      <c r="Y20" s="18"/>
      <c r="Z20" s="18"/>
      <c r="AA20" s="18"/>
      <c r="AB20" s="18"/>
      <c r="AC20" s="18"/>
      <c r="AD20" s="18"/>
      <c r="AE20" s="18"/>
      <c r="AF20" s="16"/>
    </row>
    <row r="21" spans="2:32" ht="18" customHeight="1" thickBot="1" x14ac:dyDescent="0.25">
      <c r="B21" s="153" t="s">
        <v>4</v>
      </c>
      <c r="C21" s="154"/>
      <c r="D21" s="154"/>
      <c r="E21" s="154"/>
      <c r="F21" s="154"/>
      <c r="G21" s="155"/>
      <c r="H21" s="164">
        <f>H19</f>
        <v>-1053400</v>
      </c>
      <c r="I21" s="165"/>
      <c r="J21" s="164">
        <f>H21+J19</f>
        <v>-2136800</v>
      </c>
      <c r="K21" s="165"/>
      <c r="L21" s="164">
        <f>J21+L19</f>
        <v>-3144914</v>
      </c>
      <c r="M21" s="165"/>
      <c r="N21" s="164">
        <f>L21+N19</f>
        <v>-3822056</v>
      </c>
      <c r="O21" s="165"/>
      <c r="P21" s="164">
        <f>N21+P19</f>
        <v>-4209597</v>
      </c>
      <c r="Q21" s="165"/>
      <c r="R21" s="164">
        <f>P21+R19</f>
        <v>-4245480</v>
      </c>
      <c r="S21" s="165"/>
      <c r="T21" s="164">
        <f>R21+T19</f>
        <v>-3766652</v>
      </c>
      <c r="U21" s="165"/>
      <c r="V21" s="164">
        <f>T21+V19</f>
        <v>-3182949</v>
      </c>
      <c r="W21" s="165"/>
      <c r="X21" s="164">
        <f>V21+X19</f>
        <v>-2170230</v>
      </c>
      <c r="Y21" s="165"/>
      <c r="Z21" s="164">
        <f>X21+Z19</f>
        <v>-890826</v>
      </c>
      <c r="AA21" s="165"/>
      <c r="AB21" s="164">
        <f>Z21+AB19</f>
        <v>840784</v>
      </c>
      <c r="AC21" s="165"/>
      <c r="AD21" s="164">
        <f>AB21+AD19</f>
        <v>2931840</v>
      </c>
      <c r="AE21" s="165"/>
      <c r="AF21" s="17"/>
    </row>
    <row r="22" spans="2:32" ht="18" customHeight="1" x14ac:dyDescent="0.2">
      <c r="C22" s="166" t="s">
        <v>3</v>
      </c>
      <c r="D22" s="166"/>
      <c r="E22" s="166"/>
      <c r="F22" s="166"/>
      <c r="G22" s="166"/>
      <c r="H22" s="166"/>
      <c r="I22" s="166"/>
      <c r="J22" s="166"/>
      <c r="K22" s="166"/>
      <c r="L22" s="166"/>
      <c r="M22" s="166"/>
      <c r="N22" s="166"/>
      <c r="O22" s="166"/>
      <c r="P22" s="166"/>
      <c r="Q22" s="166"/>
      <c r="R22" s="166"/>
      <c r="S22" s="166"/>
      <c r="T22" s="166"/>
      <c r="U22" s="166"/>
      <c r="V22" s="166"/>
      <c r="W22" s="166"/>
      <c r="X22" s="166"/>
      <c r="Y22" s="166"/>
      <c r="Z22" s="166"/>
      <c r="AA22" s="166"/>
      <c r="AB22" s="166"/>
    </row>
    <row r="23" spans="2:32" ht="38.5" customHeight="1" x14ac:dyDescent="0.2">
      <c r="C23" s="98" t="s">
        <v>2</v>
      </c>
      <c r="D23" s="98"/>
      <c r="E23" s="98"/>
      <c r="F23" s="98"/>
      <c r="G23" s="99"/>
      <c r="H23" s="102" t="s">
        <v>1</v>
      </c>
      <c r="I23" s="103"/>
      <c r="J23" s="103"/>
      <c r="K23" s="103"/>
      <c r="L23" s="103"/>
      <c r="M23" s="104" t="s">
        <v>0</v>
      </c>
      <c r="N23" s="105"/>
      <c r="O23" s="106">
        <v>10</v>
      </c>
      <c r="P23" s="107"/>
      <c r="Q23" s="108" t="s">
        <v>77</v>
      </c>
      <c r="R23" s="109"/>
      <c r="S23" s="109"/>
      <c r="T23" s="109"/>
      <c r="U23" s="109"/>
      <c r="V23" s="109"/>
      <c r="W23" s="109"/>
      <c r="X23" s="109"/>
      <c r="Y23" s="109"/>
      <c r="Z23" s="109"/>
      <c r="AA23" s="109"/>
      <c r="AB23" s="109"/>
      <c r="AC23" s="109"/>
      <c r="AD23" s="109"/>
      <c r="AE23" s="109"/>
      <c r="AF23" s="110"/>
    </row>
    <row r="24" spans="2:32" ht="10" customHeight="1" thickBot="1" x14ac:dyDescent="0.25">
      <c r="C24" s="31"/>
      <c r="D24" s="31"/>
      <c r="E24" s="31"/>
      <c r="F24" s="31"/>
      <c r="G24" s="31"/>
      <c r="H24" s="31"/>
      <c r="I24" s="31"/>
      <c r="J24" s="31"/>
      <c r="K24" s="31"/>
      <c r="L24" s="31"/>
      <c r="M24" s="31"/>
      <c r="N24" s="31"/>
      <c r="O24" s="31"/>
      <c r="P24" s="31"/>
      <c r="Q24" s="31"/>
      <c r="R24" s="31"/>
      <c r="S24" s="31"/>
      <c r="T24" s="31"/>
      <c r="U24" s="31"/>
    </row>
    <row r="25" spans="2:32" ht="18.5" customHeight="1" thickTop="1" x14ac:dyDescent="0.2">
      <c r="B25" s="82"/>
      <c r="C25" s="83"/>
      <c r="D25" s="84" t="s">
        <v>63</v>
      </c>
      <c r="E25" s="83"/>
      <c r="F25" s="83"/>
      <c r="G25" s="83"/>
      <c r="H25" s="83"/>
      <c r="I25" s="83"/>
      <c r="J25" s="83"/>
      <c r="K25" s="83"/>
      <c r="L25" s="83"/>
      <c r="M25" s="83"/>
      <c r="N25" s="83"/>
      <c r="O25" s="82"/>
      <c r="P25" s="83"/>
      <c r="Q25" s="83"/>
      <c r="R25" s="83"/>
      <c r="S25" s="83"/>
      <c r="T25" s="83"/>
      <c r="U25" s="83"/>
      <c r="V25" s="82"/>
      <c r="W25" s="82"/>
      <c r="X25" s="82"/>
      <c r="Y25" s="82"/>
      <c r="Z25" s="82"/>
      <c r="AA25" s="82"/>
      <c r="AB25" s="82"/>
      <c r="AC25" s="82"/>
      <c r="AD25" s="82"/>
      <c r="AE25" s="82"/>
      <c r="AF25" s="82"/>
    </row>
    <row r="26" spans="2:32" ht="18.5" customHeight="1" x14ac:dyDescent="0.2">
      <c r="C26" s="31"/>
      <c r="D26" s="81" t="s">
        <v>60</v>
      </c>
      <c r="E26" s="31"/>
      <c r="F26" s="31"/>
      <c r="G26" s="31"/>
      <c r="H26" s="31"/>
      <c r="I26" s="31"/>
      <c r="J26" s="31"/>
      <c r="K26" s="31"/>
      <c r="L26" s="31"/>
      <c r="M26" s="31"/>
      <c r="N26" s="31"/>
      <c r="P26" s="31"/>
      <c r="Q26" s="31"/>
      <c r="R26" s="31"/>
      <c r="S26" s="31"/>
      <c r="T26" s="31"/>
      <c r="U26" s="31"/>
    </row>
    <row r="27" spans="2:32" ht="18.5" customHeight="1" x14ac:dyDescent="0.2">
      <c r="C27" s="31"/>
      <c r="D27" s="81"/>
      <c r="E27" s="31"/>
      <c r="F27" s="31"/>
      <c r="G27" s="31"/>
      <c r="H27" s="31"/>
      <c r="I27" s="31"/>
      <c r="J27" s="31"/>
      <c r="K27" s="31"/>
      <c r="L27" s="31"/>
      <c r="M27" s="31"/>
      <c r="N27" s="31"/>
      <c r="P27" s="31"/>
      <c r="Q27" s="31"/>
      <c r="R27" s="31"/>
      <c r="S27" s="31"/>
      <c r="T27" s="31"/>
      <c r="U27" s="31"/>
    </row>
    <row r="28" spans="2:32" ht="18.5" customHeight="1" x14ac:dyDescent="0.2">
      <c r="B28" s="80" t="s">
        <v>59</v>
      </c>
      <c r="E28" s="31"/>
      <c r="F28" s="31"/>
      <c r="G28" s="31"/>
      <c r="H28" s="31"/>
      <c r="I28" s="31"/>
      <c r="J28" s="31"/>
      <c r="K28" s="31"/>
      <c r="L28" s="31"/>
      <c r="M28" s="31"/>
      <c r="N28" s="31"/>
      <c r="P28" s="31"/>
      <c r="Q28" s="31"/>
      <c r="R28" s="31"/>
      <c r="S28" s="31"/>
      <c r="T28" s="31"/>
      <c r="U28" s="31"/>
    </row>
    <row r="29" spans="2:32" ht="18.5" customHeight="1" x14ac:dyDescent="0.2">
      <c r="B29" s="80" t="s">
        <v>61</v>
      </c>
      <c r="E29" s="31"/>
      <c r="F29" s="31"/>
      <c r="G29" s="31"/>
      <c r="H29" s="31"/>
      <c r="I29" s="31"/>
      <c r="J29" s="31"/>
      <c r="K29" s="31"/>
      <c r="L29" s="31"/>
      <c r="M29" s="31"/>
      <c r="N29" s="31"/>
      <c r="P29" s="31"/>
      <c r="Q29" s="31"/>
      <c r="R29" s="31"/>
      <c r="S29" s="31"/>
      <c r="T29" s="31"/>
      <c r="U29" s="31"/>
    </row>
    <row r="30" spans="2:32" ht="8" customHeight="1" x14ac:dyDescent="0.2"/>
    <row r="31" spans="2:32" ht="26.5" customHeight="1" x14ac:dyDescent="0.2">
      <c r="B31" s="48"/>
      <c r="C31" s="111" t="s">
        <v>100</v>
      </c>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c r="AE31" s="111"/>
      <c r="AF31" s="111"/>
    </row>
    <row r="32" spans="2:32" ht="9" customHeight="1" x14ac:dyDescent="0.2"/>
    <row r="33" spans="2:33" ht="16.5" customHeight="1" x14ac:dyDescent="0.2">
      <c r="B33" s="71"/>
      <c r="C33" s="179" t="s">
        <v>79</v>
      </c>
      <c r="D33" s="179"/>
      <c r="E33" s="179"/>
      <c r="F33" s="179"/>
      <c r="G33" s="179"/>
      <c r="H33" s="53">
        <v>4</v>
      </c>
      <c r="I33" s="54" t="s">
        <v>70</v>
      </c>
      <c r="J33" s="53">
        <v>5</v>
      </c>
      <c r="K33" s="54" t="s">
        <v>70</v>
      </c>
      <c r="L33" s="53">
        <v>6</v>
      </c>
      <c r="M33" s="54" t="s">
        <v>70</v>
      </c>
      <c r="N33" s="53">
        <v>7</v>
      </c>
      <c r="O33" s="54" t="s">
        <v>70</v>
      </c>
      <c r="P33" s="53">
        <v>8</v>
      </c>
      <c r="Q33" s="54" t="s">
        <v>70</v>
      </c>
      <c r="R33" s="53">
        <v>9</v>
      </c>
      <c r="S33" s="54" t="s">
        <v>70</v>
      </c>
      <c r="T33" s="53">
        <v>10</v>
      </c>
      <c r="U33" s="54" t="s">
        <v>70</v>
      </c>
      <c r="V33" s="53">
        <v>11</v>
      </c>
      <c r="W33" s="54" t="s">
        <v>70</v>
      </c>
      <c r="X33" s="53">
        <v>12</v>
      </c>
      <c r="Y33" s="54" t="s">
        <v>70</v>
      </c>
      <c r="Z33" s="53">
        <v>1</v>
      </c>
      <c r="AA33" s="54" t="s">
        <v>70</v>
      </c>
      <c r="AB33" s="53">
        <v>2</v>
      </c>
      <c r="AC33" s="54" t="s">
        <v>70</v>
      </c>
      <c r="AD33" s="53">
        <v>3</v>
      </c>
      <c r="AE33" s="54" t="s">
        <v>70</v>
      </c>
      <c r="AF33" s="55" t="s">
        <v>14</v>
      </c>
    </row>
    <row r="34" spans="2:33" ht="18" customHeight="1" x14ac:dyDescent="0.2">
      <c r="B34" s="71"/>
      <c r="C34" s="95" t="s">
        <v>78</v>
      </c>
      <c r="D34" s="96"/>
      <c r="E34" s="96"/>
      <c r="F34" s="96"/>
      <c r="G34" s="97"/>
      <c r="H34" s="100">
        <f>H9*0.084</f>
        <v>0</v>
      </c>
      <c r="I34" s="101"/>
      <c r="J34" s="100">
        <f>J9*0.084</f>
        <v>0</v>
      </c>
      <c r="K34" s="101"/>
      <c r="L34" s="100">
        <f>L9*0.059</f>
        <v>1798.32</v>
      </c>
      <c r="M34" s="101"/>
      <c r="N34" s="100">
        <f t="shared" ref="N34" si="12">N9*0.059</f>
        <v>3716.5279999999998</v>
      </c>
      <c r="O34" s="101"/>
      <c r="P34" s="100">
        <f t="shared" ref="P34" si="13">P9*0.059</f>
        <v>5394.96</v>
      </c>
      <c r="Q34" s="101"/>
      <c r="R34" s="100">
        <f t="shared" ref="R34" si="14">R9*0.059</f>
        <v>7433.0559999999996</v>
      </c>
      <c r="S34" s="101"/>
      <c r="T34" s="100">
        <f t="shared" ref="T34" si="15">T9*0.059</f>
        <v>10416.154999999999</v>
      </c>
      <c r="U34" s="101"/>
      <c r="V34" s="100">
        <f t="shared" ref="V34" si="16">V9*0.059</f>
        <v>12096.179999999998</v>
      </c>
      <c r="W34" s="101"/>
      <c r="X34" s="100">
        <f t="shared" ref="X34" si="17">X9*0.059</f>
        <v>14582.616999999998</v>
      </c>
      <c r="Y34" s="101"/>
      <c r="Z34" s="100">
        <f t="shared" ref="Z34" si="18">Z9*0.059</f>
        <v>16128.24</v>
      </c>
      <c r="AA34" s="101"/>
      <c r="AB34" s="100">
        <f t="shared" ref="AB34" si="19">AB9*0.059</f>
        <v>18749.078999999998</v>
      </c>
      <c r="AC34" s="101"/>
      <c r="AD34" s="100">
        <f t="shared" ref="AD34" si="20">AD9*0.059</f>
        <v>20832.309999999998</v>
      </c>
      <c r="AE34" s="101"/>
      <c r="AF34" s="3">
        <f t="shared" ref="AF34:AF83" si="21">SUM(H34:AE34)</f>
        <v>111147.44499999999</v>
      </c>
    </row>
    <row r="35" spans="2:33" ht="18" customHeight="1" x14ac:dyDescent="0.2">
      <c r="B35" s="71"/>
      <c r="C35" s="175" t="s">
        <v>50</v>
      </c>
      <c r="D35" s="175"/>
      <c r="E35" s="175"/>
      <c r="F35" s="175"/>
      <c r="G35" s="175"/>
      <c r="H35" s="88">
        <f>H34*$O$23</f>
        <v>0</v>
      </c>
      <c r="I35" s="88"/>
      <c r="J35" s="88">
        <f>J34*$O$23</f>
        <v>0</v>
      </c>
      <c r="K35" s="88"/>
      <c r="L35" s="88">
        <f>L34*$O$23</f>
        <v>17983.2</v>
      </c>
      <c r="M35" s="88"/>
      <c r="N35" s="88">
        <f>N34*$O$23</f>
        <v>37165.279999999999</v>
      </c>
      <c r="O35" s="88"/>
      <c r="P35" s="88">
        <f>P34*$O$23</f>
        <v>53949.599999999999</v>
      </c>
      <c r="Q35" s="88"/>
      <c r="R35" s="88">
        <f>R34*$O$23</f>
        <v>74330.559999999998</v>
      </c>
      <c r="S35" s="88"/>
      <c r="T35" s="88">
        <f>T34*$O$23</f>
        <v>104161.54999999999</v>
      </c>
      <c r="U35" s="88"/>
      <c r="V35" s="88">
        <f>V34*$O$23</f>
        <v>120961.79999999999</v>
      </c>
      <c r="W35" s="88"/>
      <c r="X35" s="88">
        <f>X34*$O$23</f>
        <v>145826.16999999998</v>
      </c>
      <c r="Y35" s="88"/>
      <c r="Z35" s="88">
        <f>Z34*$O$23</f>
        <v>161282.4</v>
      </c>
      <c r="AA35" s="88"/>
      <c r="AB35" s="88">
        <f>AB34*$O$23</f>
        <v>187490.78999999998</v>
      </c>
      <c r="AC35" s="88"/>
      <c r="AD35" s="88">
        <f>AD34*$O$23</f>
        <v>208323.09999999998</v>
      </c>
      <c r="AE35" s="88"/>
      <c r="AF35" s="42">
        <f>AF34*$O$23</f>
        <v>1111474.45</v>
      </c>
      <c r="AG35" s="36"/>
    </row>
    <row r="36" spans="2:33" ht="9" customHeight="1" x14ac:dyDescent="0.2">
      <c r="B36" s="71"/>
    </row>
    <row r="37" spans="2:33" ht="18" customHeight="1" x14ac:dyDescent="0.2">
      <c r="B37" s="71"/>
      <c r="C37" s="128" t="s">
        <v>80</v>
      </c>
      <c r="D37" s="129"/>
      <c r="E37" s="129"/>
      <c r="F37" s="129"/>
      <c r="G37" s="130"/>
      <c r="H37" s="100">
        <f>H9*0.061</f>
        <v>0</v>
      </c>
      <c r="I37" s="101"/>
      <c r="J37" s="100">
        <f>J9*0.061</f>
        <v>0</v>
      </c>
      <c r="K37" s="101"/>
      <c r="L37" s="100">
        <f>L9*0.043</f>
        <v>1310.6399999999999</v>
      </c>
      <c r="M37" s="101"/>
      <c r="N37" s="100">
        <f t="shared" ref="N37" si="22">N9*0.043</f>
        <v>2708.6559999999999</v>
      </c>
      <c r="O37" s="101"/>
      <c r="P37" s="100">
        <f t="shared" ref="P37" si="23">P9*0.043</f>
        <v>3931.9199999999996</v>
      </c>
      <c r="Q37" s="101"/>
      <c r="R37" s="100">
        <f t="shared" ref="R37" si="24">R9*0.043</f>
        <v>5417.3119999999999</v>
      </c>
      <c r="S37" s="101"/>
      <c r="T37" s="100">
        <f t="shared" ref="T37" si="25">T9*0.043</f>
        <v>7591.4349999999995</v>
      </c>
      <c r="U37" s="101"/>
      <c r="V37" s="100">
        <f t="shared" ref="V37" si="26">V9*0.043</f>
        <v>8815.8599999999988</v>
      </c>
      <c r="W37" s="101"/>
      <c r="X37" s="100">
        <f t="shared" ref="X37" si="27">X9*0.043</f>
        <v>10628.009</v>
      </c>
      <c r="Y37" s="101"/>
      <c r="Z37" s="100">
        <f t="shared" ref="Z37" si="28">Z9*0.043</f>
        <v>11754.48</v>
      </c>
      <c r="AA37" s="101"/>
      <c r="AB37" s="100">
        <f t="shared" ref="AB37" si="29">AB9*0.043</f>
        <v>13664.582999999999</v>
      </c>
      <c r="AC37" s="101"/>
      <c r="AD37" s="100">
        <f t="shared" ref="AD37" si="30">AD9*0.043</f>
        <v>15182.869999999999</v>
      </c>
      <c r="AE37" s="101"/>
      <c r="AF37" s="43">
        <f>AF9*0.061</f>
        <v>114915.155</v>
      </c>
      <c r="AG37" s="37"/>
    </row>
    <row r="38" spans="2:33" ht="18" customHeight="1" x14ac:dyDescent="0.2">
      <c r="B38" s="71"/>
      <c r="C38" s="89" t="s">
        <v>50</v>
      </c>
      <c r="D38" s="89"/>
      <c r="E38" s="89"/>
      <c r="F38" s="89"/>
      <c r="G38" s="89"/>
      <c r="H38" s="90">
        <f>H37*$O$23</f>
        <v>0</v>
      </c>
      <c r="I38" s="90"/>
      <c r="J38" s="90">
        <f t="shared" ref="J38" si="31">J37*$O$23</f>
        <v>0</v>
      </c>
      <c r="K38" s="90"/>
      <c r="L38" s="90">
        <f t="shared" ref="L38" si="32">L37*$O$23</f>
        <v>13106.399999999998</v>
      </c>
      <c r="M38" s="90"/>
      <c r="N38" s="90">
        <f t="shared" ref="N38" si="33">N37*$O$23</f>
        <v>27086.559999999998</v>
      </c>
      <c r="O38" s="90"/>
      <c r="P38" s="90">
        <f t="shared" ref="P38" si="34">P37*$O$23</f>
        <v>39319.199999999997</v>
      </c>
      <c r="Q38" s="90"/>
      <c r="R38" s="90">
        <f t="shared" ref="R38" si="35">R37*$O$23</f>
        <v>54173.119999999995</v>
      </c>
      <c r="S38" s="90"/>
      <c r="T38" s="90">
        <f t="shared" ref="T38" si="36">T37*$O$23</f>
        <v>75914.349999999991</v>
      </c>
      <c r="U38" s="90"/>
      <c r="V38" s="90">
        <f t="shared" ref="V38" si="37">V37*$O$23</f>
        <v>88158.599999999991</v>
      </c>
      <c r="W38" s="90"/>
      <c r="X38" s="90">
        <f t="shared" ref="X38" si="38">X37*$O$23</f>
        <v>106280.09</v>
      </c>
      <c r="Y38" s="90"/>
      <c r="Z38" s="90">
        <f t="shared" ref="Z38" si="39">Z37*$O$23</f>
        <v>117544.79999999999</v>
      </c>
      <c r="AA38" s="90"/>
      <c r="AB38" s="90">
        <f t="shared" ref="AB38" si="40">AB37*$O$23</f>
        <v>136645.82999999999</v>
      </c>
      <c r="AC38" s="90"/>
      <c r="AD38" s="90">
        <f t="shared" ref="AD38" si="41">AD37*$O$23</f>
        <v>151828.69999999998</v>
      </c>
      <c r="AE38" s="90"/>
      <c r="AF38" s="44">
        <f>AF37*$O$23</f>
        <v>1149151.55</v>
      </c>
      <c r="AG38" s="36"/>
    </row>
    <row r="39" spans="2:33" ht="9" customHeight="1" x14ac:dyDescent="0.2">
      <c r="B39" s="71"/>
    </row>
    <row r="40" spans="2:33" ht="18" customHeight="1" x14ac:dyDescent="0.2">
      <c r="B40" s="71"/>
      <c r="C40" s="128" t="s">
        <v>81</v>
      </c>
      <c r="D40" s="129"/>
      <c r="E40" s="129"/>
      <c r="F40" s="129"/>
      <c r="G40" s="130"/>
      <c r="H40" s="100">
        <f>H9*0.034</f>
        <v>0</v>
      </c>
      <c r="I40" s="101"/>
      <c r="J40" s="100">
        <f>J9*0.034</f>
        <v>0</v>
      </c>
      <c r="K40" s="101"/>
      <c r="L40" s="100">
        <f>L9*0.023</f>
        <v>701.04</v>
      </c>
      <c r="M40" s="101"/>
      <c r="N40" s="100">
        <f t="shared" ref="N40" si="42">N9*0.023</f>
        <v>1448.816</v>
      </c>
      <c r="O40" s="101"/>
      <c r="P40" s="100">
        <f t="shared" ref="P40" si="43">P9*0.023</f>
        <v>2103.12</v>
      </c>
      <c r="Q40" s="101"/>
      <c r="R40" s="100">
        <f t="shared" ref="R40" si="44">R9*0.023</f>
        <v>2897.6320000000001</v>
      </c>
      <c r="S40" s="101"/>
      <c r="T40" s="100">
        <f t="shared" ref="T40" si="45">T9*0.023</f>
        <v>4060.5349999999999</v>
      </c>
      <c r="U40" s="101"/>
      <c r="V40" s="100">
        <f t="shared" ref="V40" si="46">V9*0.023</f>
        <v>4715.46</v>
      </c>
      <c r="W40" s="101"/>
      <c r="X40" s="100">
        <f t="shared" ref="X40" si="47">X9*0.023</f>
        <v>5684.7489999999998</v>
      </c>
      <c r="Y40" s="101"/>
      <c r="Z40" s="100">
        <f t="shared" ref="Z40" si="48">Z9*0.023</f>
        <v>6287.28</v>
      </c>
      <c r="AA40" s="101"/>
      <c r="AB40" s="100">
        <f t="shared" ref="AB40" si="49">AB9*0.023</f>
        <v>7308.9629999999997</v>
      </c>
      <c r="AC40" s="101"/>
      <c r="AD40" s="100">
        <f t="shared" ref="AD40" si="50">AD9*0.023</f>
        <v>8121.07</v>
      </c>
      <c r="AE40" s="101"/>
      <c r="AF40" s="43">
        <f>AF9*0.034</f>
        <v>64051.070000000007</v>
      </c>
      <c r="AG40" s="37"/>
    </row>
    <row r="41" spans="2:33" ht="18" customHeight="1" x14ac:dyDescent="0.2">
      <c r="B41" s="71"/>
      <c r="C41" s="89" t="s">
        <v>50</v>
      </c>
      <c r="D41" s="89"/>
      <c r="E41" s="89"/>
      <c r="F41" s="89"/>
      <c r="G41" s="89"/>
      <c r="H41" s="173">
        <f>H40*$O$23</f>
        <v>0</v>
      </c>
      <c r="I41" s="174"/>
      <c r="J41" s="173">
        <f t="shared" ref="J41" si="51">J40*$O$23</f>
        <v>0</v>
      </c>
      <c r="K41" s="174"/>
      <c r="L41" s="173">
        <f t="shared" ref="L41" si="52">L40*$O$23</f>
        <v>7010.4</v>
      </c>
      <c r="M41" s="174"/>
      <c r="N41" s="173">
        <f t="shared" ref="N41" si="53">N40*$O$23</f>
        <v>14488.16</v>
      </c>
      <c r="O41" s="174"/>
      <c r="P41" s="173">
        <f t="shared" ref="P41" si="54">P40*$O$23</f>
        <v>21031.199999999997</v>
      </c>
      <c r="Q41" s="174"/>
      <c r="R41" s="173">
        <f t="shared" ref="R41" si="55">R40*$O$23</f>
        <v>28976.32</v>
      </c>
      <c r="S41" s="174"/>
      <c r="T41" s="173">
        <f t="shared" ref="T41" si="56">T40*$O$23</f>
        <v>40605.35</v>
      </c>
      <c r="U41" s="174"/>
      <c r="V41" s="173">
        <f t="shared" ref="V41" si="57">V40*$O$23</f>
        <v>47154.6</v>
      </c>
      <c r="W41" s="174"/>
      <c r="X41" s="173">
        <f t="shared" ref="X41" si="58">X40*$O$23</f>
        <v>56847.49</v>
      </c>
      <c r="Y41" s="174"/>
      <c r="Z41" s="173">
        <f t="shared" ref="Z41" si="59">Z40*$O$23</f>
        <v>62872.799999999996</v>
      </c>
      <c r="AA41" s="174"/>
      <c r="AB41" s="173">
        <f t="shared" ref="AB41" si="60">AB40*$O$23</f>
        <v>73089.63</v>
      </c>
      <c r="AC41" s="174"/>
      <c r="AD41" s="173">
        <f t="shared" ref="AD41" si="61">AD40*$O$23</f>
        <v>81210.7</v>
      </c>
      <c r="AE41" s="174"/>
      <c r="AF41" s="44">
        <f>AF40*$O$23</f>
        <v>640510.70000000007</v>
      </c>
      <c r="AG41" s="36"/>
    </row>
    <row r="42" spans="2:33" ht="9" customHeight="1" x14ac:dyDescent="0.2">
      <c r="B42" s="71"/>
      <c r="C42" s="31"/>
      <c r="D42" s="31"/>
      <c r="E42" s="31"/>
      <c r="F42" s="31"/>
      <c r="G42" s="31"/>
      <c r="H42" s="33"/>
      <c r="I42" s="33"/>
      <c r="J42" s="33"/>
      <c r="K42" s="33"/>
      <c r="L42" s="33"/>
      <c r="M42" s="33"/>
      <c r="N42" s="33"/>
      <c r="O42" s="33"/>
      <c r="P42" s="33"/>
      <c r="Q42" s="33"/>
      <c r="R42" s="33"/>
      <c r="S42" s="33"/>
      <c r="T42" s="33"/>
      <c r="U42" s="33"/>
      <c r="V42" s="33"/>
      <c r="W42" s="33"/>
      <c r="X42" s="33"/>
      <c r="Y42" s="33"/>
      <c r="Z42" s="33"/>
      <c r="AA42" s="33"/>
      <c r="AB42" s="33"/>
      <c r="AC42" s="33"/>
      <c r="AD42" s="33"/>
      <c r="AE42" s="33"/>
      <c r="AF42" s="33"/>
      <c r="AG42" s="33"/>
    </row>
    <row r="43" spans="2:33" ht="27" customHeight="1" x14ac:dyDescent="0.2">
      <c r="B43" s="71"/>
      <c r="C43" s="87" t="s">
        <v>58</v>
      </c>
      <c r="D43" s="87"/>
      <c r="E43" s="87"/>
      <c r="F43" s="87"/>
      <c r="G43" s="87"/>
      <c r="H43" s="86">
        <f>H35</f>
        <v>0</v>
      </c>
      <c r="I43" s="86"/>
      <c r="J43" s="86">
        <f t="shared" ref="J43" si="62">J35</f>
        <v>0</v>
      </c>
      <c r="K43" s="86"/>
      <c r="L43" s="86">
        <f t="shared" ref="L43" si="63">L35</f>
        <v>17983.2</v>
      </c>
      <c r="M43" s="86"/>
      <c r="N43" s="86">
        <f t="shared" ref="N43" si="64">N35</f>
        <v>37165.279999999999</v>
      </c>
      <c r="O43" s="86"/>
      <c r="P43" s="86">
        <f t="shared" ref="P43" si="65">P35</f>
        <v>53949.599999999999</v>
      </c>
      <c r="Q43" s="86"/>
      <c r="R43" s="86">
        <f t="shared" ref="R43" si="66">R35</f>
        <v>74330.559999999998</v>
      </c>
      <c r="S43" s="86"/>
      <c r="T43" s="86">
        <f t="shared" ref="T43" si="67">T35</f>
        <v>104161.54999999999</v>
      </c>
      <c r="U43" s="86"/>
      <c r="V43" s="86">
        <f t="shared" ref="V43" si="68">V35</f>
        <v>120961.79999999999</v>
      </c>
      <c r="W43" s="86"/>
      <c r="X43" s="86">
        <f t="shared" ref="X43" si="69">X35</f>
        <v>145826.16999999998</v>
      </c>
      <c r="Y43" s="86"/>
      <c r="Z43" s="86">
        <f t="shared" ref="Z43" si="70">Z35</f>
        <v>161282.4</v>
      </c>
      <c r="AA43" s="86"/>
      <c r="AB43" s="86">
        <f t="shared" ref="AB43" si="71">AB35</f>
        <v>187490.78999999998</v>
      </c>
      <c r="AC43" s="86"/>
      <c r="AD43" s="86">
        <f t="shared" ref="AD43" si="72">AD35</f>
        <v>208323.09999999998</v>
      </c>
      <c r="AE43" s="86"/>
      <c r="AF43" s="79">
        <f>SUM(L43:AE43)</f>
        <v>1111474.4499999997</v>
      </c>
      <c r="AG43" s="33"/>
    </row>
    <row r="44" spans="2:33" ht="25" customHeight="1" x14ac:dyDescent="0.2">
      <c r="B44" s="71"/>
      <c r="C44" s="78"/>
      <c r="E44" s="31"/>
      <c r="F44" s="31"/>
      <c r="G44" s="31"/>
      <c r="H44" s="33"/>
      <c r="I44" s="33"/>
      <c r="J44" s="33"/>
      <c r="K44" s="33"/>
      <c r="L44" s="33"/>
      <c r="M44" s="33"/>
      <c r="N44" s="33"/>
      <c r="O44" s="33"/>
      <c r="P44" s="33"/>
      <c r="Q44" s="33"/>
      <c r="R44" s="33"/>
      <c r="S44" s="33"/>
      <c r="T44" s="33"/>
      <c r="U44" s="33"/>
      <c r="V44" s="33"/>
      <c r="W44" s="33"/>
      <c r="X44" s="33"/>
      <c r="Y44" s="33"/>
      <c r="Z44" s="33"/>
      <c r="AA44" s="33"/>
      <c r="AB44" s="33"/>
      <c r="AC44" s="33"/>
      <c r="AD44" s="33"/>
      <c r="AE44" s="33"/>
      <c r="AF44" s="33"/>
      <c r="AG44" s="33"/>
    </row>
    <row r="45" spans="2:33" ht="15" customHeight="1" x14ac:dyDescent="0.2">
      <c r="B45" s="71"/>
      <c r="C45" s="167" t="s">
        <v>82</v>
      </c>
      <c r="D45" s="167"/>
      <c r="E45" s="167"/>
      <c r="F45" s="167"/>
      <c r="G45" s="167"/>
      <c r="H45" s="167"/>
      <c r="L45" s="1" t="s">
        <v>55</v>
      </c>
      <c r="T45" s="168" t="s">
        <v>26</v>
      </c>
      <c r="U45" s="169"/>
      <c r="V45" s="169"/>
      <c r="W45" s="169"/>
      <c r="X45" s="57"/>
      <c r="Y45" s="58"/>
      <c r="Z45" s="58"/>
      <c r="AA45" s="58"/>
      <c r="AB45" s="57"/>
      <c r="AC45" s="58"/>
      <c r="AD45" s="58"/>
      <c r="AE45" s="58"/>
      <c r="AF45" s="27"/>
    </row>
    <row r="46" spans="2:33" ht="18" customHeight="1" x14ac:dyDescent="0.2">
      <c r="B46" s="71"/>
      <c r="C46" s="45" t="s">
        <v>83</v>
      </c>
      <c r="T46" s="170" t="s">
        <v>31</v>
      </c>
      <c r="U46" s="171"/>
      <c r="V46" s="171"/>
      <c r="W46" s="171"/>
      <c r="X46" s="171"/>
      <c r="Y46" s="171"/>
      <c r="Z46" s="171"/>
      <c r="AA46" s="171"/>
      <c r="AB46" s="171"/>
      <c r="AC46" s="171"/>
      <c r="AD46" s="171"/>
      <c r="AE46" s="171"/>
      <c r="AF46" s="28"/>
    </row>
    <row r="47" spans="2:33" ht="18" customHeight="1" x14ac:dyDescent="0.2">
      <c r="B47" s="71"/>
      <c r="C47" s="45" t="s">
        <v>33</v>
      </c>
      <c r="T47" s="170" t="s">
        <v>32</v>
      </c>
      <c r="U47" s="171"/>
      <c r="V47" s="171"/>
      <c r="W47" s="171"/>
      <c r="X47" s="171"/>
      <c r="Y47" s="171"/>
      <c r="Z47" s="171"/>
      <c r="AA47" s="171"/>
      <c r="AB47" s="171"/>
      <c r="AC47" s="171"/>
      <c r="AD47" s="171"/>
      <c r="AE47" s="171"/>
      <c r="AF47" s="172"/>
    </row>
    <row r="48" spans="2:33" ht="18" customHeight="1" x14ac:dyDescent="0.2">
      <c r="B48" s="71"/>
      <c r="C48" s="68" t="s">
        <v>28</v>
      </c>
      <c r="D48" s="68"/>
      <c r="E48" s="68"/>
      <c r="F48" s="68"/>
      <c r="G48" s="68"/>
      <c r="H48" s="49"/>
      <c r="I48" s="49" t="s">
        <v>29</v>
      </c>
      <c r="J48" s="49"/>
      <c r="K48" s="49"/>
      <c r="L48" s="49"/>
      <c r="M48" s="49"/>
      <c r="N48" s="49"/>
      <c r="O48" s="49" t="s">
        <v>30</v>
      </c>
      <c r="P48" s="49"/>
      <c r="T48" s="112" t="s">
        <v>45</v>
      </c>
      <c r="U48" s="113"/>
      <c r="V48" s="113"/>
      <c r="W48" s="113"/>
      <c r="X48" s="113"/>
      <c r="Y48" s="113"/>
      <c r="Z48" s="113"/>
      <c r="AA48" s="113"/>
      <c r="AB48" s="113"/>
      <c r="AC48" s="113"/>
      <c r="AD48" s="113"/>
      <c r="AE48" s="113"/>
      <c r="AF48" s="114"/>
    </row>
    <row r="49" spans="2:33" ht="18" customHeight="1" x14ac:dyDescent="0.2">
      <c r="B49" s="71"/>
      <c r="C49" s="68" t="s">
        <v>39</v>
      </c>
      <c r="D49" s="68"/>
      <c r="E49" s="68"/>
      <c r="F49" s="68"/>
      <c r="G49" s="68"/>
      <c r="H49" s="49"/>
      <c r="I49" s="49" t="s">
        <v>39</v>
      </c>
      <c r="J49" s="49"/>
      <c r="K49" s="49"/>
      <c r="L49" s="49"/>
      <c r="M49" s="49"/>
      <c r="N49" s="49"/>
      <c r="O49" s="49" t="s">
        <v>39</v>
      </c>
      <c r="P49" s="49"/>
      <c r="Q49" s="47"/>
      <c r="R49" s="47"/>
      <c r="T49" s="112" t="s">
        <v>46</v>
      </c>
      <c r="U49" s="113"/>
      <c r="V49" s="113"/>
      <c r="W49" s="113"/>
      <c r="X49" s="113"/>
      <c r="Y49" s="113"/>
      <c r="Z49" s="113"/>
      <c r="AA49" s="113"/>
      <c r="AB49" s="113"/>
      <c r="AC49" s="113"/>
      <c r="AD49" s="113"/>
      <c r="AE49" s="113"/>
      <c r="AF49" s="114"/>
    </row>
    <row r="50" spans="2:33" ht="18" customHeight="1" x14ac:dyDescent="0.2">
      <c r="B50" s="71"/>
      <c r="C50" s="69" t="s">
        <v>37</v>
      </c>
      <c r="D50" s="69"/>
      <c r="E50" s="69"/>
      <c r="F50" s="69"/>
      <c r="G50" s="68"/>
      <c r="H50" s="49"/>
      <c r="I50" s="49" t="s">
        <v>42</v>
      </c>
      <c r="J50" s="49"/>
      <c r="K50" s="49"/>
      <c r="L50" s="49"/>
      <c r="M50" s="49"/>
      <c r="N50" s="49"/>
      <c r="O50" s="49" t="s">
        <v>43</v>
      </c>
      <c r="P50" s="49"/>
      <c r="Q50" s="46"/>
      <c r="R50" s="46"/>
      <c r="T50" s="170" t="s">
        <v>27</v>
      </c>
      <c r="U50" s="171"/>
      <c r="V50" s="171"/>
      <c r="W50" s="171"/>
      <c r="X50" s="171"/>
      <c r="Y50" s="171"/>
      <c r="Z50" s="171"/>
      <c r="AA50" s="171"/>
      <c r="AB50" s="171"/>
      <c r="AC50" s="171"/>
      <c r="AD50" s="171"/>
      <c r="AE50" s="171"/>
      <c r="AF50" s="172"/>
    </row>
    <row r="51" spans="2:33" ht="18" customHeight="1" x14ac:dyDescent="0.2">
      <c r="B51" s="71"/>
      <c r="C51" s="68" t="s">
        <v>38</v>
      </c>
      <c r="D51" s="68"/>
      <c r="E51" s="68"/>
      <c r="F51" s="68"/>
      <c r="G51" s="68"/>
      <c r="H51" s="49"/>
      <c r="I51" s="49" t="s">
        <v>38</v>
      </c>
      <c r="J51" s="49"/>
      <c r="K51" s="49"/>
      <c r="L51" s="49"/>
      <c r="M51" s="49"/>
      <c r="N51" s="49"/>
      <c r="O51" s="49" t="s">
        <v>38</v>
      </c>
      <c r="P51" s="49"/>
      <c r="Q51" s="46"/>
      <c r="R51" s="46"/>
      <c r="T51" s="170" t="s">
        <v>34</v>
      </c>
      <c r="U51" s="171"/>
      <c r="V51" s="171"/>
      <c r="W51" s="171"/>
      <c r="X51" s="38"/>
      <c r="Y51" s="38"/>
      <c r="Z51" s="59"/>
      <c r="AA51" s="59"/>
      <c r="AB51" s="59"/>
      <c r="AC51" s="59"/>
      <c r="AD51" s="59"/>
      <c r="AE51" s="59"/>
      <c r="AF51" s="60"/>
    </row>
    <row r="52" spans="2:33" ht="18" customHeight="1" x14ac:dyDescent="0.2">
      <c r="B52" s="71"/>
      <c r="C52" s="68" t="s">
        <v>40</v>
      </c>
      <c r="D52" s="68"/>
      <c r="E52" s="68"/>
      <c r="F52" s="68"/>
      <c r="G52" s="68"/>
      <c r="H52" s="49"/>
      <c r="I52" s="49" t="s">
        <v>41</v>
      </c>
      <c r="J52" s="49"/>
      <c r="K52" s="49"/>
      <c r="L52" s="49"/>
      <c r="M52" s="49"/>
      <c r="N52" s="49"/>
      <c r="O52" s="49" t="s">
        <v>41</v>
      </c>
      <c r="P52" s="49"/>
      <c r="Q52" s="46"/>
      <c r="R52" s="46"/>
      <c r="T52" s="176" t="s">
        <v>35</v>
      </c>
      <c r="U52" s="177"/>
      <c r="V52" s="177"/>
      <c r="W52" s="177"/>
      <c r="X52" s="177"/>
      <c r="Y52" s="177"/>
      <c r="Z52" s="39"/>
      <c r="AA52" s="39"/>
      <c r="AB52" s="39"/>
      <c r="AC52" s="39"/>
      <c r="AD52" s="39"/>
      <c r="AE52" s="39"/>
      <c r="AF52" s="40"/>
    </row>
    <row r="53" spans="2:33" ht="18" customHeight="1" x14ac:dyDescent="0.2">
      <c r="C53" s="49"/>
      <c r="D53" s="49"/>
      <c r="E53" s="49"/>
      <c r="F53" s="49"/>
      <c r="G53" s="49"/>
      <c r="H53" s="49"/>
      <c r="I53" s="49"/>
      <c r="J53" s="49"/>
      <c r="K53" s="49"/>
      <c r="L53" s="49"/>
      <c r="M53" s="49"/>
      <c r="N53" s="49"/>
      <c r="O53" s="49"/>
      <c r="P53" s="49"/>
      <c r="Q53" s="46"/>
      <c r="R53" s="46"/>
      <c r="T53" s="31"/>
      <c r="U53" s="31"/>
      <c r="V53" s="31"/>
      <c r="W53" s="31"/>
      <c r="X53" s="31"/>
      <c r="Y53" s="31"/>
    </row>
    <row r="54" spans="2:33" ht="18" customHeight="1" x14ac:dyDescent="0.2">
      <c r="C54" s="80" t="s">
        <v>62</v>
      </c>
      <c r="D54" s="49"/>
      <c r="E54" s="49"/>
      <c r="F54" s="49"/>
      <c r="G54" s="49"/>
      <c r="H54" s="49"/>
      <c r="I54" s="49"/>
      <c r="J54" s="49"/>
      <c r="K54" s="49"/>
      <c r="L54" s="49"/>
      <c r="M54" s="49"/>
      <c r="N54" s="49"/>
      <c r="O54" s="49"/>
      <c r="P54" s="49"/>
      <c r="Q54" s="46"/>
      <c r="R54" s="46"/>
      <c r="T54" s="31"/>
      <c r="U54" s="31"/>
      <c r="V54" s="31"/>
      <c r="W54" s="31"/>
      <c r="X54" s="31"/>
      <c r="Y54" s="31"/>
    </row>
    <row r="55" spans="2:33" ht="22" customHeight="1" x14ac:dyDescent="0.2">
      <c r="C55" s="34"/>
      <c r="D55" s="34"/>
      <c r="E55" s="34"/>
      <c r="F55" s="34"/>
      <c r="G55" s="34"/>
      <c r="H55" s="34"/>
      <c r="I55" s="34"/>
      <c r="J55" s="34"/>
      <c r="K55" s="34"/>
      <c r="L55" s="34"/>
      <c r="M55" s="34"/>
      <c r="N55" s="34"/>
    </row>
    <row r="56" spans="2:33" ht="23" customHeight="1" x14ac:dyDescent="0.2">
      <c r="B56" s="48"/>
      <c r="C56" s="111" t="s">
        <v>101</v>
      </c>
      <c r="D56" s="111"/>
      <c r="E56" s="111"/>
      <c r="F56" s="111"/>
      <c r="G56" s="111"/>
      <c r="H56" s="111"/>
      <c r="I56" s="111"/>
      <c r="J56" s="111"/>
      <c r="K56" s="111"/>
      <c r="L56" s="111"/>
      <c r="M56" s="111"/>
      <c r="N56" s="111"/>
      <c r="O56" s="111"/>
      <c r="P56" s="111"/>
      <c r="Q56" s="111"/>
      <c r="R56" s="111"/>
      <c r="S56" s="111"/>
      <c r="T56" s="111"/>
      <c r="U56" s="111"/>
      <c r="V56" s="111"/>
      <c r="W56" s="111"/>
      <c r="X56" s="111"/>
      <c r="Y56" s="111"/>
      <c r="Z56" s="111"/>
      <c r="AA56" s="111"/>
      <c r="AB56" s="111"/>
      <c r="AC56" s="111"/>
      <c r="AD56" s="111"/>
      <c r="AE56" s="111"/>
      <c r="AF56" s="111"/>
    </row>
    <row r="57" spans="2:33" ht="18" customHeight="1" x14ac:dyDescent="0.2">
      <c r="B57" s="71"/>
      <c r="C57" s="179" t="s">
        <v>79</v>
      </c>
      <c r="D57" s="179"/>
      <c r="E57" s="179"/>
      <c r="F57" s="179"/>
      <c r="G57" s="179"/>
      <c r="H57" s="53">
        <v>4</v>
      </c>
      <c r="I57" s="54" t="s">
        <v>70</v>
      </c>
      <c r="J57" s="53">
        <v>5</v>
      </c>
      <c r="K57" s="54" t="s">
        <v>70</v>
      </c>
      <c r="L57" s="53">
        <v>6</v>
      </c>
      <c r="M57" s="54" t="s">
        <v>70</v>
      </c>
      <c r="N57" s="53">
        <v>7</v>
      </c>
      <c r="O57" s="54" t="s">
        <v>70</v>
      </c>
      <c r="P57" s="53">
        <v>8</v>
      </c>
      <c r="Q57" s="54" t="s">
        <v>70</v>
      </c>
      <c r="R57" s="53">
        <v>9</v>
      </c>
      <c r="S57" s="54" t="s">
        <v>70</v>
      </c>
      <c r="T57" s="53">
        <v>10</v>
      </c>
      <c r="U57" s="54" t="s">
        <v>70</v>
      </c>
      <c r="V57" s="53">
        <v>11</v>
      </c>
      <c r="W57" s="54" t="s">
        <v>70</v>
      </c>
      <c r="X57" s="53">
        <v>12</v>
      </c>
      <c r="Y57" s="54" t="s">
        <v>70</v>
      </c>
      <c r="Z57" s="53">
        <v>1</v>
      </c>
      <c r="AA57" s="54" t="s">
        <v>70</v>
      </c>
      <c r="AB57" s="53">
        <v>2</v>
      </c>
      <c r="AC57" s="54" t="s">
        <v>70</v>
      </c>
      <c r="AD57" s="53">
        <v>3</v>
      </c>
      <c r="AE57" s="54" t="s">
        <v>70</v>
      </c>
      <c r="AF57" s="55" t="s">
        <v>14</v>
      </c>
    </row>
    <row r="58" spans="2:33" ht="18" customHeight="1" x14ac:dyDescent="0.2">
      <c r="B58" s="71"/>
      <c r="C58" s="95" t="s">
        <v>84</v>
      </c>
      <c r="D58" s="96"/>
      <c r="E58" s="96"/>
      <c r="F58" s="96"/>
      <c r="G58" s="97"/>
      <c r="H58" s="100">
        <f>H9*0.013</f>
        <v>0</v>
      </c>
      <c r="I58" s="101"/>
      <c r="J58" s="100">
        <f>J9*0.013</f>
        <v>0</v>
      </c>
      <c r="K58" s="101"/>
      <c r="L58" s="100">
        <f>L9*0.012</f>
        <v>365.76</v>
      </c>
      <c r="M58" s="101"/>
      <c r="N58" s="100">
        <f t="shared" ref="N58" si="73">N9*0.012</f>
        <v>755.904</v>
      </c>
      <c r="O58" s="101"/>
      <c r="P58" s="100">
        <f t="shared" ref="P58" si="74">P9*0.012</f>
        <v>1097.28</v>
      </c>
      <c r="Q58" s="101"/>
      <c r="R58" s="100">
        <f t="shared" ref="R58" si="75">R9*0.012</f>
        <v>1511.808</v>
      </c>
      <c r="S58" s="101"/>
      <c r="T58" s="100">
        <f t="shared" ref="T58" si="76">T9*0.012</f>
        <v>2118.54</v>
      </c>
      <c r="U58" s="101"/>
      <c r="V58" s="100">
        <f t="shared" ref="V58" si="77">V9*0.012</f>
        <v>2460.2400000000002</v>
      </c>
      <c r="W58" s="101"/>
      <c r="X58" s="100">
        <f t="shared" ref="X58" si="78">X9*0.012</f>
        <v>2965.9560000000001</v>
      </c>
      <c r="Y58" s="101"/>
      <c r="Z58" s="100">
        <f t="shared" ref="Z58" si="79">Z9*0.012</f>
        <v>3280.32</v>
      </c>
      <c r="AA58" s="101"/>
      <c r="AB58" s="100">
        <f t="shared" ref="AB58" si="80">AB9*0.012</f>
        <v>3813.3720000000003</v>
      </c>
      <c r="AC58" s="101"/>
      <c r="AD58" s="100">
        <f t="shared" ref="AD58" si="81">AD9*0.012</f>
        <v>4237.08</v>
      </c>
      <c r="AE58" s="101"/>
      <c r="AF58" s="14">
        <f>SUM(H58:AE58)</f>
        <v>22606.260000000002</v>
      </c>
    </row>
    <row r="59" spans="2:33" ht="18" customHeight="1" x14ac:dyDescent="0.2">
      <c r="B59" s="71"/>
      <c r="C59" s="175" t="s">
        <v>50</v>
      </c>
      <c r="D59" s="175"/>
      <c r="E59" s="175"/>
      <c r="F59" s="175"/>
      <c r="G59" s="175"/>
      <c r="H59" s="88">
        <f>H58*$O$23</f>
        <v>0</v>
      </c>
      <c r="I59" s="88"/>
      <c r="J59" s="88">
        <f t="shared" ref="J59" si="82">J58*$O$23</f>
        <v>0</v>
      </c>
      <c r="K59" s="88"/>
      <c r="L59" s="88">
        <f t="shared" ref="L59" si="83">L58*$O$23</f>
        <v>3657.6</v>
      </c>
      <c r="M59" s="88"/>
      <c r="N59" s="88">
        <f t="shared" ref="N59" si="84">N58*$O$23</f>
        <v>7559.04</v>
      </c>
      <c r="O59" s="88"/>
      <c r="P59" s="88">
        <f t="shared" ref="P59" si="85">P58*$O$23</f>
        <v>10972.8</v>
      </c>
      <c r="Q59" s="88"/>
      <c r="R59" s="88">
        <f t="shared" ref="R59" si="86">R58*$O$23</f>
        <v>15118.08</v>
      </c>
      <c r="S59" s="88"/>
      <c r="T59" s="88">
        <f t="shared" ref="T59" si="87">T58*$O$23</f>
        <v>21185.4</v>
      </c>
      <c r="U59" s="88"/>
      <c r="V59" s="88">
        <f t="shared" ref="V59" si="88">V58*$O$23</f>
        <v>24602.400000000001</v>
      </c>
      <c r="W59" s="88"/>
      <c r="X59" s="88">
        <f t="shared" ref="X59" si="89">X58*$O$23</f>
        <v>29659.56</v>
      </c>
      <c r="Y59" s="88"/>
      <c r="Z59" s="88">
        <f t="shared" ref="Z59" si="90">Z58*$O$23</f>
        <v>32803.200000000004</v>
      </c>
      <c r="AA59" s="88"/>
      <c r="AB59" s="88">
        <f t="shared" ref="AB59" si="91">AB58*$O$23</f>
        <v>38133.72</v>
      </c>
      <c r="AC59" s="88"/>
      <c r="AD59" s="88">
        <f t="shared" ref="AD59" si="92">AD58*$O$23</f>
        <v>42370.8</v>
      </c>
      <c r="AE59" s="88"/>
      <c r="AF59" s="42">
        <f>AF58*$O$23</f>
        <v>226062.60000000003</v>
      </c>
      <c r="AG59" s="36"/>
    </row>
    <row r="60" spans="2:33" ht="9" customHeight="1" x14ac:dyDescent="0.2">
      <c r="B60" s="71"/>
      <c r="C60" s="30"/>
      <c r="D60" s="30"/>
      <c r="E60" s="30"/>
      <c r="F60" s="30"/>
      <c r="G60" s="30"/>
      <c r="H60" s="30"/>
      <c r="I60" s="30"/>
      <c r="J60" s="30"/>
      <c r="K60" s="30"/>
      <c r="L60" s="30"/>
      <c r="R60" s="33"/>
      <c r="S60" s="33"/>
      <c r="T60" s="33"/>
      <c r="U60" s="33"/>
      <c r="V60" s="33"/>
      <c r="W60" s="33"/>
      <c r="X60" s="33"/>
      <c r="Y60" s="33"/>
      <c r="Z60" s="33"/>
      <c r="AA60" s="33"/>
      <c r="AB60" s="33"/>
      <c r="AC60" s="33"/>
      <c r="AD60" s="33"/>
      <c r="AE60" s="33"/>
      <c r="AF60" s="35"/>
      <c r="AG60" s="35"/>
    </row>
    <row r="61" spans="2:33" ht="18" customHeight="1" x14ac:dyDescent="0.2">
      <c r="B61" s="71"/>
      <c r="C61" s="180" t="s">
        <v>85</v>
      </c>
      <c r="D61" s="180"/>
      <c r="E61" s="180"/>
      <c r="F61" s="180"/>
      <c r="G61" s="180"/>
      <c r="H61" s="178">
        <f>H9*0.01</f>
        <v>0</v>
      </c>
      <c r="I61" s="178"/>
      <c r="J61" s="178">
        <f>J9*0.01</f>
        <v>0</v>
      </c>
      <c r="K61" s="178"/>
      <c r="L61" s="178">
        <f>L9*0.01</f>
        <v>304.8</v>
      </c>
      <c r="M61" s="178"/>
      <c r="N61" s="178">
        <f>N9*0.01</f>
        <v>629.91999999999996</v>
      </c>
      <c r="O61" s="178"/>
      <c r="P61" s="178">
        <f>P9*0.01</f>
        <v>914.4</v>
      </c>
      <c r="Q61" s="178"/>
      <c r="R61" s="178">
        <f>R9*0.01</f>
        <v>1259.8399999999999</v>
      </c>
      <c r="S61" s="178"/>
      <c r="T61" s="178">
        <f>T9*0.01</f>
        <v>1765.45</v>
      </c>
      <c r="U61" s="178"/>
      <c r="V61" s="178">
        <f>V9*0.01</f>
        <v>2050.1999999999998</v>
      </c>
      <c r="W61" s="178"/>
      <c r="X61" s="178">
        <f>X9*0.01</f>
        <v>2471.63</v>
      </c>
      <c r="Y61" s="178"/>
      <c r="Z61" s="178">
        <f>Z9*0.01</f>
        <v>2733.6</v>
      </c>
      <c r="AA61" s="178"/>
      <c r="AB61" s="178">
        <f>AB9*0.01</f>
        <v>3177.81</v>
      </c>
      <c r="AC61" s="178"/>
      <c r="AD61" s="178">
        <f>AD9*0.01</f>
        <v>3530.9</v>
      </c>
      <c r="AE61" s="178"/>
      <c r="AF61" s="41">
        <f>AF9*0.01</f>
        <v>18838.55</v>
      </c>
      <c r="AG61" s="37"/>
    </row>
    <row r="62" spans="2:33" ht="18" customHeight="1" x14ac:dyDescent="0.2">
      <c r="B62" s="71"/>
      <c r="C62" s="89" t="s">
        <v>50</v>
      </c>
      <c r="D62" s="89"/>
      <c r="E62" s="89"/>
      <c r="F62" s="89"/>
      <c r="G62" s="89"/>
      <c r="H62" s="90">
        <f>H61*$O$23</f>
        <v>0</v>
      </c>
      <c r="I62" s="90"/>
      <c r="J62" s="90">
        <f t="shared" ref="J62" si="93">J61*$O$23</f>
        <v>0</v>
      </c>
      <c r="K62" s="90"/>
      <c r="L62" s="90">
        <f t="shared" ref="L62" si="94">L61*$O$23</f>
        <v>3048</v>
      </c>
      <c r="M62" s="90"/>
      <c r="N62" s="90">
        <f t="shared" ref="N62" si="95">N61*$O$23</f>
        <v>6299.2</v>
      </c>
      <c r="O62" s="90"/>
      <c r="P62" s="90">
        <f t="shared" ref="P62" si="96">P61*$O$23</f>
        <v>9144</v>
      </c>
      <c r="Q62" s="90"/>
      <c r="R62" s="90">
        <f t="shared" ref="R62" si="97">R61*$O$23</f>
        <v>12598.4</v>
      </c>
      <c r="S62" s="90"/>
      <c r="T62" s="90">
        <f t="shared" ref="T62" si="98">T61*$O$23</f>
        <v>17654.5</v>
      </c>
      <c r="U62" s="90"/>
      <c r="V62" s="90">
        <f t="shared" ref="V62" si="99">V61*$O$23</f>
        <v>20502</v>
      </c>
      <c r="W62" s="90"/>
      <c r="X62" s="90">
        <f t="shared" ref="X62" si="100">X61*$O$23</f>
        <v>24716.300000000003</v>
      </c>
      <c r="Y62" s="90"/>
      <c r="Z62" s="90">
        <f t="shared" ref="Z62" si="101">Z61*$O$23</f>
        <v>27336</v>
      </c>
      <c r="AA62" s="90"/>
      <c r="AB62" s="90">
        <f t="shared" ref="AB62" si="102">AB61*$O$23</f>
        <v>31778.1</v>
      </c>
      <c r="AC62" s="90"/>
      <c r="AD62" s="90">
        <f t="shared" ref="AD62" si="103">AD61*$O$23</f>
        <v>35309</v>
      </c>
      <c r="AE62" s="90"/>
      <c r="AF62" s="44">
        <f>AF61*$O$23</f>
        <v>188385.5</v>
      </c>
      <c r="AG62" s="36"/>
    </row>
    <row r="63" spans="2:33" ht="9" customHeight="1" x14ac:dyDescent="0.2">
      <c r="B63" s="71"/>
      <c r="R63" s="33"/>
      <c r="S63" s="33"/>
      <c r="T63" s="33"/>
      <c r="U63" s="33"/>
      <c r="V63" s="33"/>
      <c r="W63" s="33"/>
      <c r="X63" s="33"/>
      <c r="Y63" s="33"/>
      <c r="Z63" s="33"/>
      <c r="AA63" s="33"/>
      <c r="AB63" s="33"/>
      <c r="AC63" s="33"/>
      <c r="AD63" s="33"/>
      <c r="AE63" s="33"/>
      <c r="AF63" s="35"/>
      <c r="AG63" s="35"/>
    </row>
    <row r="64" spans="2:33" ht="27" customHeight="1" x14ac:dyDescent="0.2">
      <c r="B64" s="71"/>
      <c r="C64" s="87" t="s">
        <v>58</v>
      </c>
      <c r="D64" s="87"/>
      <c r="E64" s="87"/>
      <c r="F64" s="87"/>
      <c r="G64" s="87"/>
      <c r="H64" s="86">
        <f>H56</f>
        <v>0</v>
      </c>
      <c r="I64" s="86"/>
      <c r="J64" s="86">
        <f>J56</f>
        <v>0</v>
      </c>
      <c r="K64" s="86"/>
      <c r="L64" s="86">
        <f>L59</f>
        <v>3657.6</v>
      </c>
      <c r="M64" s="86"/>
      <c r="N64" s="86">
        <f t="shared" ref="N64" si="104">N59</f>
        <v>7559.04</v>
      </c>
      <c r="O64" s="86"/>
      <c r="P64" s="86">
        <f t="shared" ref="P64" si="105">P59</f>
        <v>10972.8</v>
      </c>
      <c r="Q64" s="86"/>
      <c r="R64" s="86">
        <f t="shared" ref="R64" si="106">R59</f>
        <v>15118.08</v>
      </c>
      <c r="S64" s="86"/>
      <c r="T64" s="86">
        <f t="shared" ref="T64" si="107">T59</f>
        <v>21185.4</v>
      </c>
      <c r="U64" s="86"/>
      <c r="V64" s="86">
        <f t="shared" ref="V64" si="108">V59</f>
        <v>24602.400000000001</v>
      </c>
      <c r="W64" s="86"/>
      <c r="X64" s="86">
        <f t="shared" ref="X64" si="109">X59</f>
        <v>29659.56</v>
      </c>
      <c r="Y64" s="86"/>
      <c r="Z64" s="86">
        <f t="shared" ref="Z64" si="110">Z59</f>
        <v>32803.200000000004</v>
      </c>
      <c r="AA64" s="86"/>
      <c r="AB64" s="86">
        <f t="shared" ref="AB64" si="111">AB59</f>
        <v>38133.72</v>
      </c>
      <c r="AC64" s="86"/>
      <c r="AD64" s="86">
        <f t="shared" ref="AD64" si="112">AD59</f>
        <v>42370.8</v>
      </c>
      <c r="AE64" s="86"/>
      <c r="AF64" s="79">
        <f>SUM(L64:AE64)</f>
        <v>226062.60000000003</v>
      </c>
      <c r="AG64" s="33"/>
    </row>
    <row r="65" spans="2:32" ht="18" customHeight="1" x14ac:dyDescent="0.2">
      <c r="B65" s="71"/>
      <c r="C65" s="51" t="s">
        <v>86</v>
      </c>
      <c r="D65" s="52"/>
      <c r="E65" s="52"/>
      <c r="F65" s="52"/>
      <c r="G65" s="52"/>
      <c r="H65" s="52"/>
      <c r="I65" s="26"/>
      <c r="J65" s="26"/>
      <c r="K65" s="26"/>
      <c r="L65" s="26"/>
      <c r="M65" s="26"/>
      <c r="N65" s="26"/>
      <c r="O65" s="26"/>
      <c r="P65" s="26"/>
      <c r="Q65" s="38"/>
      <c r="R65" s="26"/>
      <c r="S65" s="26"/>
      <c r="T65" s="26"/>
      <c r="U65" s="26"/>
      <c r="V65" s="26"/>
      <c r="W65" s="26"/>
      <c r="X65" s="26"/>
      <c r="Y65" s="26"/>
      <c r="Z65" s="26"/>
      <c r="AA65" s="26"/>
      <c r="AB65" s="26"/>
      <c r="AC65" s="26"/>
      <c r="AD65" s="26"/>
      <c r="AE65" s="26"/>
      <c r="AF65" s="27"/>
    </row>
    <row r="66" spans="2:32" ht="18" customHeight="1" x14ac:dyDescent="0.2">
      <c r="B66" s="71"/>
      <c r="C66" s="29" t="s">
        <v>90</v>
      </c>
      <c r="D66" s="38"/>
      <c r="E66" s="38"/>
      <c r="F66" s="38"/>
      <c r="G66" s="59" t="s">
        <v>89</v>
      </c>
      <c r="H66" s="38"/>
      <c r="I66" s="38"/>
      <c r="J66" s="38"/>
      <c r="K66" s="38"/>
      <c r="L66" s="38"/>
      <c r="M66" s="38"/>
      <c r="N66" s="38"/>
      <c r="O66" s="38"/>
      <c r="P66" s="38"/>
      <c r="Q66" s="38"/>
      <c r="R66" s="38"/>
      <c r="S66" s="38"/>
      <c r="T66" s="38"/>
      <c r="U66" s="38"/>
      <c r="V66" s="38"/>
      <c r="W66" s="38"/>
      <c r="X66" s="38"/>
      <c r="Y66" s="38"/>
      <c r="Z66" s="38"/>
      <c r="AA66" s="38"/>
      <c r="AB66" s="38"/>
      <c r="AC66" s="38"/>
      <c r="AD66" s="38"/>
      <c r="AE66" s="38"/>
      <c r="AF66" s="28"/>
    </row>
    <row r="67" spans="2:32" ht="18" customHeight="1" x14ac:dyDescent="0.2">
      <c r="B67" s="71"/>
      <c r="C67" s="38" t="s">
        <v>91</v>
      </c>
      <c r="D67" s="38"/>
      <c r="E67" s="38"/>
      <c r="F67" s="38"/>
      <c r="G67" s="59" t="s">
        <v>87</v>
      </c>
      <c r="H67" s="38"/>
      <c r="I67" s="38"/>
      <c r="J67" s="38"/>
      <c r="K67" s="38"/>
      <c r="L67" s="38"/>
      <c r="M67" s="38"/>
      <c r="N67" s="38"/>
      <c r="O67" s="38"/>
      <c r="P67" s="38"/>
      <c r="Q67" s="38"/>
      <c r="R67" s="38"/>
      <c r="S67" s="38"/>
      <c r="T67" s="38"/>
      <c r="U67" s="38"/>
      <c r="V67" s="38"/>
      <c r="W67" s="38"/>
      <c r="X67" s="38"/>
      <c r="Y67" s="38"/>
      <c r="Z67" s="38"/>
      <c r="AA67" s="38"/>
      <c r="AB67" s="38"/>
      <c r="AC67" s="38"/>
      <c r="AD67" s="38"/>
      <c r="AE67" s="38"/>
      <c r="AF67" s="28"/>
    </row>
    <row r="68" spans="2:32" ht="18" customHeight="1" x14ac:dyDescent="0.2">
      <c r="B68" s="71"/>
      <c r="C68" s="38"/>
      <c r="D68" s="38"/>
      <c r="E68" s="38"/>
      <c r="F68" s="38"/>
      <c r="G68" s="59" t="s">
        <v>88</v>
      </c>
      <c r="H68" s="38"/>
      <c r="I68" s="38"/>
      <c r="J68" s="38"/>
      <c r="K68" s="38"/>
      <c r="L68" s="38"/>
      <c r="M68" s="38"/>
      <c r="N68" s="38"/>
      <c r="O68" s="38"/>
      <c r="P68" s="38"/>
      <c r="Q68" s="38"/>
      <c r="R68" s="38"/>
      <c r="S68" s="38"/>
      <c r="T68" s="38"/>
      <c r="U68" s="38"/>
      <c r="V68" s="38"/>
      <c r="W68" s="38"/>
      <c r="X68" s="38"/>
      <c r="Y68" s="38"/>
      <c r="Z68" s="38"/>
      <c r="AA68" s="38"/>
      <c r="AB68" s="38"/>
      <c r="AC68" s="38"/>
      <c r="AD68" s="38"/>
      <c r="AE68" s="38"/>
      <c r="AF68" s="28"/>
    </row>
    <row r="69" spans="2:32" ht="18" customHeight="1" x14ac:dyDescent="0.2">
      <c r="B69" s="71"/>
      <c r="C69" s="113" t="s">
        <v>98</v>
      </c>
      <c r="D69" s="113"/>
      <c r="E69" s="113"/>
      <c r="F69" s="113"/>
      <c r="G69" s="113"/>
      <c r="H69" s="113"/>
      <c r="I69" s="113"/>
      <c r="J69" s="113"/>
      <c r="K69" s="113"/>
      <c r="L69" s="113"/>
      <c r="M69" s="113"/>
      <c r="N69" s="113"/>
      <c r="O69" s="113"/>
      <c r="P69" s="113"/>
      <c r="Q69" s="113"/>
      <c r="R69" s="113"/>
      <c r="S69" s="113"/>
      <c r="T69" s="113"/>
      <c r="U69" s="113"/>
      <c r="V69" s="113"/>
      <c r="W69" s="113"/>
      <c r="X69" s="113"/>
      <c r="Y69" s="113"/>
      <c r="Z69" s="113"/>
      <c r="AA69" s="113"/>
      <c r="AB69" s="113"/>
      <c r="AC69" s="113"/>
      <c r="AD69" s="113"/>
      <c r="AE69" s="113"/>
      <c r="AF69" s="113"/>
    </row>
    <row r="70" spans="2:32" ht="18" customHeight="1" x14ac:dyDescent="0.2">
      <c r="B70" s="71"/>
      <c r="C70" s="113"/>
      <c r="D70" s="113"/>
      <c r="E70" s="113"/>
      <c r="F70" s="113"/>
      <c r="G70" s="113"/>
      <c r="H70" s="113"/>
      <c r="I70" s="113"/>
      <c r="J70" s="113"/>
      <c r="K70" s="113"/>
      <c r="L70" s="113"/>
      <c r="M70" s="113"/>
      <c r="N70" s="113"/>
      <c r="O70" s="113"/>
      <c r="P70" s="113"/>
      <c r="Q70" s="113"/>
      <c r="R70" s="113"/>
      <c r="S70" s="113"/>
      <c r="T70" s="113"/>
      <c r="U70" s="113"/>
      <c r="V70" s="113"/>
      <c r="W70" s="113"/>
      <c r="X70" s="113"/>
      <c r="Y70" s="113"/>
      <c r="Z70" s="113"/>
      <c r="AA70" s="113"/>
      <c r="AB70" s="113"/>
      <c r="AC70" s="113"/>
      <c r="AD70" s="113"/>
      <c r="AE70" s="113"/>
      <c r="AF70" s="113"/>
    </row>
    <row r="71" spans="2:32" ht="18" customHeight="1" x14ac:dyDescent="0.2">
      <c r="B71" s="71"/>
      <c r="C71" s="113"/>
      <c r="D71" s="113"/>
      <c r="E71" s="113"/>
      <c r="F71" s="113"/>
      <c r="G71" s="113"/>
      <c r="H71" s="113"/>
      <c r="I71" s="113"/>
      <c r="J71" s="113"/>
      <c r="K71" s="113"/>
      <c r="L71" s="113"/>
      <c r="M71" s="113"/>
      <c r="N71" s="113"/>
      <c r="O71" s="113"/>
      <c r="P71" s="113"/>
      <c r="Q71" s="113"/>
      <c r="R71" s="113"/>
      <c r="S71" s="113"/>
      <c r="T71" s="113"/>
      <c r="U71" s="113"/>
      <c r="V71" s="113"/>
      <c r="W71" s="113"/>
      <c r="X71" s="113"/>
      <c r="Y71" s="113"/>
      <c r="Z71" s="113"/>
      <c r="AA71" s="113"/>
      <c r="AB71" s="113"/>
      <c r="AC71" s="113"/>
      <c r="AD71" s="113"/>
      <c r="AE71" s="113"/>
      <c r="AF71" s="113"/>
    </row>
    <row r="72" spans="2:32" ht="18" customHeight="1" x14ac:dyDescent="0.2">
      <c r="B72" s="71"/>
      <c r="C72" s="113"/>
      <c r="D72" s="113"/>
      <c r="E72" s="113"/>
      <c r="F72" s="113"/>
      <c r="G72" s="113"/>
      <c r="H72" s="113"/>
      <c r="I72" s="113"/>
      <c r="J72" s="113"/>
      <c r="K72" s="113"/>
      <c r="L72" s="113"/>
      <c r="M72" s="113"/>
      <c r="N72" s="113"/>
      <c r="O72" s="113"/>
      <c r="P72" s="113"/>
      <c r="Q72" s="113"/>
      <c r="R72" s="113"/>
      <c r="S72" s="113"/>
      <c r="T72" s="113"/>
      <c r="U72" s="113"/>
      <c r="V72" s="113"/>
      <c r="W72" s="113"/>
      <c r="X72" s="113"/>
      <c r="Y72" s="113"/>
      <c r="Z72" s="113"/>
      <c r="AA72" s="113"/>
      <c r="AB72" s="113"/>
      <c r="AC72" s="113"/>
      <c r="AD72" s="113"/>
      <c r="AE72" s="113"/>
      <c r="AF72" s="113"/>
    </row>
    <row r="73" spans="2:32" ht="18" customHeight="1" x14ac:dyDescent="0.2">
      <c r="C73" s="1" t="s">
        <v>36</v>
      </c>
    </row>
    <row r="75" spans="2:32" ht="18" customHeight="1" x14ac:dyDescent="0.2">
      <c r="C75" s="45" t="s">
        <v>92</v>
      </c>
    </row>
    <row r="76" spans="2:32" ht="18" customHeight="1" x14ac:dyDescent="0.2">
      <c r="B76" s="1" t="s">
        <v>68</v>
      </c>
      <c r="C76" s="1" t="s">
        <v>66</v>
      </c>
      <c r="T76" s="1" t="s">
        <v>69</v>
      </c>
    </row>
    <row r="77" spans="2:32" ht="18" customHeight="1" x14ac:dyDescent="0.2">
      <c r="B77" s="1" t="s">
        <v>68</v>
      </c>
      <c r="C77" s="1" t="s">
        <v>67</v>
      </c>
      <c r="T77" s="85" t="s">
        <v>72</v>
      </c>
      <c r="U77" s="85"/>
      <c r="V77" s="85"/>
      <c r="W77" s="85"/>
      <c r="X77" s="85"/>
      <c r="Y77" s="85"/>
      <c r="Z77" s="85"/>
      <c r="AA77" s="85"/>
      <c r="AB77" s="85"/>
      <c r="AC77" s="85"/>
      <c r="AD77" s="85"/>
    </row>
    <row r="78" spans="2:32" ht="18" customHeight="1" x14ac:dyDescent="0.2">
      <c r="B78" s="1" t="s">
        <v>68</v>
      </c>
      <c r="C78" s="1" t="s">
        <v>97</v>
      </c>
      <c r="T78" s="1" t="s">
        <v>71</v>
      </c>
    </row>
    <row r="79" spans="2:32" ht="18" customHeight="1" x14ac:dyDescent="0.2">
      <c r="B79" s="1" t="s">
        <v>68</v>
      </c>
      <c r="C79" s="1" t="s">
        <v>99</v>
      </c>
      <c r="T79" s="1" t="s">
        <v>73</v>
      </c>
    </row>
    <row r="80" spans="2:32" ht="18" customHeight="1" x14ac:dyDescent="0.2">
      <c r="T80" s="1" t="s">
        <v>74</v>
      </c>
    </row>
    <row r="81" spans="2:33" ht="18" customHeight="1" x14ac:dyDescent="0.2">
      <c r="B81" s="48"/>
      <c r="C81" s="111" t="s">
        <v>56</v>
      </c>
      <c r="D81" s="111"/>
      <c r="E81" s="111"/>
      <c r="F81" s="111"/>
      <c r="G81" s="111"/>
      <c r="H81" s="111"/>
      <c r="I81" s="111"/>
      <c r="J81" s="111"/>
      <c r="K81" s="111"/>
      <c r="L81" s="111"/>
      <c r="M81" s="111"/>
      <c r="N81" s="111"/>
      <c r="O81" s="111"/>
      <c r="P81" s="111"/>
      <c r="Q81" s="111"/>
      <c r="R81" s="111"/>
      <c r="S81" s="111"/>
      <c r="T81" s="111"/>
      <c r="U81" s="111"/>
      <c r="V81" s="111"/>
      <c r="W81" s="111"/>
      <c r="X81" s="111"/>
      <c r="Y81" s="111"/>
      <c r="Z81" s="111"/>
      <c r="AA81" s="111"/>
      <c r="AB81" s="111"/>
      <c r="AC81" s="111"/>
      <c r="AD81" s="111"/>
      <c r="AE81" s="111"/>
      <c r="AF81" s="111"/>
    </row>
    <row r="82" spans="2:33" ht="18" customHeight="1" x14ac:dyDescent="0.2">
      <c r="B82" s="71"/>
      <c r="C82" s="72" t="s">
        <v>53</v>
      </c>
      <c r="D82" s="73"/>
      <c r="E82" s="73"/>
      <c r="F82" s="73"/>
      <c r="G82" s="74"/>
      <c r="H82" s="53">
        <v>4</v>
      </c>
      <c r="I82" s="54" t="s">
        <v>70</v>
      </c>
      <c r="J82" s="53">
        <v>5</v>
      </c>
      <c r="K82" s="54" t="s">
        <v>70</v>
      </c>
      <c r="L82" s="53">
        <v>6</v>
      </c>
      <c r="M82" s="54" t="s">
        <v>70</v>
      </c>
      <c r="N82" s="53">
        <v>7</v>
      </c>
      <c r="O82" s="54" t="s">
        <v>70</v>
      </c>
      <c r="P82" s="53">
        <v>8</v>
      </c>
      <c r="Q82" s="54" t="s">
        <v>70</v>
      </c>
      <c r="R82" s="53">
        <v>9</v>
      </c>
      <c r="S82" s="54" t="s">
        <v>70</v>
      </c>
      <c r="T82" s="53">
        <v>10</v>
      </c>
      <c r="U82" s="54" t="s">
        <v>70</v>
      </c>
      <c r="V82" s="53">
        <v>11</v>
      </c>
      <c r="W82" s="54" t="s">
        <v>70</v>
      </c>
      <c r="X82" s="53">
        <v>12</v>
      </c>
      <c r="Y82" s="54" t="s">
        <v>70</v>
      </c>
      <c r="Z82" s="53">
        <v>1</v>
      </c>
      <c r="AA82" s="54" t="s">
        <v>70</v>
      </c>
      <c r="AB82" s="53">
        <v>2</v>
      </c>
      <c r="AC82" s="54" t="s">
        <v>70</v>
      </c>
      <c r="AD82" s="53">
        <v>3</v>
      </c>
      <c r="AE82" s="54" t="s">
        <v>70</v>
      </c>
      <c r="AF82" s="55" t="s">
        <v>14</v>
      </c>
    </row>
    <row r="83" spans="2:33" ht="18" customHeight="1" x14ac:dyDescent="0.2">
      <c r="B83" s="71"/>
      <c r="C83" s="95" t="s">
        <v>102</v>
      </c>
      <c r="D83" s="96"/>
      <c r="E83" s="96"/>
      <c r="F83" s="96"/>
      <c r="G83" s="97"/>
      <c r="H83" s="100">
        <f>H9*0.02</f>
        <v>0</v>
      </c>
      <c r="I83" s="101"/>
      <c r="J83" s="100">
        <f>J9*0.02</f>
        <v>0</v>
      </c>
      <c r="K83" s="101"/>
      <c r="L83" s="100">
        <f>L9*0.011</f>
        <v>335.28</v>
      </c>
      <c r="M83" s="101"/>
      <c r="N83" s="100">
        <f>N9*0.011</f>
        <v>692.91199999999992</v>
      </c>
      <c r="O83" s="101"/>
      <c r="P83" s="100">
        <f>P9*0.011</f>
        <v>1005.8399999999999</v>
      </c>
      <c r="Q83" s="101"/>
      <c r="R83" s="100">
        <f>R9*0.011</f>
        <v>1385.8239999999998</v>
      </c>
      <c r="S83" s="101"/>
      <c r="T83" s="100">
        <f>T9*0.011</f>
        <v>1941.9949999999999</v>
      </c>
      <c r="U83" s="101"/>
      <c r="V83" s="100">
        <f>V9*0.011</f>
        <v>2255.2199999999998</v>
      </c>
      <c r="W83" s="101"/>
      <c r="X83" s="100">
        <f>X9*0.011</f>
        <v>2718.7929999999997</v>
      </c>
      <c r="Y83" s="101"/>
      <c r="Z83" s="100">
        <f>Z9*0.011</f>
        <v>3006.96</v>
      </c>
      <c r="AA83" s="101"/>
      <c r="AB83" s="100">
        <f>AB9*0.011</f>
        <v>3495.5909999999999</v>
      </c>
      <c r="AC83" s="101"/>
      <c r="AD83" s="100">
        <f>AD9*0.011</f>
        <v>3883.99</v>
      </c>
      <c r="AE83" s="101"/>
      <c r="AF83" s="3">
        <f t="shared" si="21"/>
        <v>20722.404999999999</v>
      </c>
    </row>
    <row r="84" spans="2:33" ht="18" customHeight="1" x14ac:dyDescent="0.2">
      <c r="B84" s="71"/>
      <c r="C84" s="175" t="s">
        <v>51</v>
      </c>
      <c r="D84" s="175"/>
      <c r="E84" s="175"/>
      <c r="F84" s="175"/>
      <c r="G84" s="175"/>
      <c r="H84" s="88">
        <f>H83*$O$23</f>
        <v>0</v>
      </c>
      <c r="I84" s="88"/>
      <c r="J84" s="88">
        <f t="shared" ref="J84" si="113">J83*$O$23</f>
        <v>0</v>
      </c>
      <c r="K84" s="88"/>
      <c r="L84" s="88">
        <f t="shared" ref="L84" si="114">L83*$O$23</f>
        <v>3352.7999999999997</v>
      </c>
      <c r="M84" s="88"/>
      <c r="N84" s="88">
        <f t="shared" ref="N84" si="115">N83*$O$23</f>
        <v>6929.119999999999</v>
      </c>
      <c r="O84" s="88"/>
      <c r="P84" s="88">
        <f t="shared" ref="P84" si="116">P83*$O$23</f>
        <v>10058.4</v>
      </c>
      <c r="Q84" s="88"/>
      <c r="R84" s="88">
        <f t="shared" ref="R84" si="117">R83*$O$23</f>
        <v>13858.239999999998</v>
      </c>
      <c r="S84" s="88"/>
      <c r="T84" s="88">
        <f t="shared" ref="T84" si="118">T83*$O$23</f>
        <v>19419.949999999997</v>
      </c>
      <c r="U84" s="88"/>
      <c r="V84" s="88">
        <f t="shared" ref="V84" si="119">V83*$O$23</f>
        <v>22552.199999999997</v>
      </c>
      <c r="W84" s="88"/>
      <c r="X84" s="88">
        <f t="shared" ref="X84" si="120">X83*$O$23</f>
        <v>27187.929999999997</v>
      </c>
      <c r="Y84" s="88"/>
      <c r="Z84" s="88">
        <f t="shared" ref="Z84" si="121">Z83*$O$23</f>
        <v>30069.599999999999</v>
      </c>
      <c r="AA84" s="88"/>
      <c r="AB84" s="88">
        <f t="shared" ref="AB84" si="122">AB83*$O$23</f>
        <v>34955.909999999996</v>
      </c>
      <c r="AC84" s="88"/>
      <c r="AD84" s="88">
        <f t="shared" ref="AD84" si="123">AD83*$O$23</f>
        <v>38839.899999999994</v>
      </c>
      <c r="AE84" s="88"/>
      <c r="AF84" s="42">
        <f>AF83*$O$23</f>
        <v>207224.05</v>
      </c>
      <c r="AG84" s="36"/>
    </row>
    <row r="85" spans="2:33" ht="9" customHeight="1" x14ac:dyDescent="0.2">
      <c r="B85" s="71"/>
      <c r="AG85" s="35"/>
    </row>
    <row r="86" spans="2:33" ht="27" customHeight="1" x14ac:dyDescent="0.2">
      <c r="B86" s="71"/>
      <c r="C86" s="87" t="s">
        <v>58</v>
      </c>
      <c r="D86" s="87"/>
      <c r="E86" s="87"/>
      <c r="F86" s="87"/>
      <c r="G86" s="87"/>
      <c r="H86" s="86">
        <f>H78</f>
        <v>0</v>
      </c>
      <c r="I86" s="86"/>
      <c r="J86" s="86">
        <f>J78</f>
        <v>0</v>
      </c>
      <c r="K86" s="86"/>
      <c r="L86" s="86">
        <f>L84</f>
        <v>3352.7999999999997</v>
      </c>
      <c r="M86" s="86"/>
      <c r="N86" s="86">
        <f t="shared" ref="N86" si="124">N84</f>
        <v>6929.119999999999</v>
      </c>
      <c r="O86" s="86"/>
      <c r="P86" s="86">
        <f t="shared" ref="P86" si="125">P84</f>
        <v>10058.4</v>
      </c>
      <c r="Q86" s="86"/>
      <c r="R86" s="86">
        <f t="shared" ref="R86" si="126">R84</f>
        <v>13858.239999999998</v>
      </c>
      <c r="S86" s="86"/>
      <c r="T86" s="86">
        <f t="shared" ref="T86" si="127">T84</f>
        <v>19419.949999999997</v>
      </c>
      <c r="U86" s="86"/>
      <c r="V86" s="86">
        <f t="shared" ref="V86" si="128">V84</f>
        <v>22552.199999999997</v>
      </c>
      <c r="W86" s="86"/>
      <c r="X86" s="86">
        <f t="shared" ref="X86" si="129">X84</f>
        <v>27187.929999999997</v>
      </c>
      <c r="Y86" s="86"/>
      <c r="Z86" s="86">
        <f t="shared" ref="Z86" si="130">Z84</f>
        <v>30069.599999999999</v>
      </c>
      <c r="AA86" s="86"/>
      <c r="AB86" s="86">
        <f t="shared" ref="AB86" si="131">AB84</f>
        <v>34955.909999999996</v>
      </c>
      <c r="AC86" s="86"/>
      <c r="AD86" s="86">
        <f t="shared" ref="AD86" si="132">AD84</f>
        <v>38839.899999999994</v>
      </c>
      <c r="AE86" s="86"/>
      <c r="AF86" s="79">
        <f>SUM(L86:AE86)</f>
        <v>207224.05</v>
      </c>
      <c r="AG86" s="33"/>
    </row>
    <row r="87" spans="2:33" ht="18" customHeight="1" x14ac:dyDescent="0.2">
      <c r="B87" s="71"/>
      <c r="C87" s="93" t="s">
        <v>93</v>
      </c>
      <c r="D87" s="94"/>
      <c r="E87" s="94"/>
      <c r="F87" s="94"/>
      <c r="G87" s="94"/>
      <c r="H87" s="94"/>
      <c r="I87" s="94"/>
      <c r="J87" s="94"/>
      <c r="K87" s="94"/>
      <c r="L87" s="52"/>
      <c r="M87" s="26"/>
      <c r="N87" s="26"/>
      <c r="O87" s="26"/>
      <c r="P87" s="26"/>
      <c r="Q87" s="27"/>
      <c r="R87" s="61" t="s">
        <v>49</v>
      </c>
      <c r="S87" s="62"/>
      <c r="T87" s="62"/>
      <c r="U87" s="62"/>
      <c r="V87" s="62"/>
      <c r="W87" s="62"/>
      <c r="X87" s="62"/>
      <c r="Y87" s="62"/>
      <c r="Z87" s="26"/>
      <c r="AA87" s="26"/>
      <c r="AB87" s="26"/>
      <c r="AC87" s="26"/>
      <c r="AD87" s="26"/>
      <c r="AE87" s="26"/>
      <c r="AF87" s="27"/>
    </row>
    <row r="88" spans="2:33" ht="13" x14ac:dyDescent="0.2">
      <c r="B88" s="71"/>
      <c r="C88" s="91" t="s">
        <v>94</v>
      </c>
      <c r="D88" s="92"/>
      <c r="E88" s="92"/>
      <c r="F88" s="92"/>
      <c r="G88" s="92"/>
      <c r="H88" s="92"/>
      <c r="I88" s="92"/>
      <c r="J88" s="92"/>
      <c r="K88" s="92"/>
      <c r="L88" s="92"/>
      <c r="M88" s="92"/>
      <c r="N88" s="92"/>
      <c r="O88" s="92"/>
      <c r="P88" s="92"/>
      <c r="Q88" s="28"/>
      <c r="R88" s="65" t="s">
        <v>47</v>
      </c>
      <c r="S88" s="66"/>
      <c r="T88" s="66"/>
      <c r="U88" s="66"/>
      <c r="V88" s="66"/>
      <c r="W88" s="66"/>
      <c r="X88" s="66"/>
      <c r="Y88" s="66"/>
      <c r="Z88" s="66"/>
      <c r="AA88" s="66"/>
      <c r="AB88" s="38"/>
      <c r="AC88" s="38"/>
      <c r="AD88" s="38"/>
      <c r="AE88" s="38"/>
      <c r="AF88" s="28"/>
    </row>
    <row r="89" spans="2:33" ht="13" x14ac:dyDescent="0.2">
      <c r="B89" s="71"/>
      <c r="C89" s="91" t="s">
        <v>44</v>
      </c>
      <c r="D89" s="92"/>
      <c r="E89" s="92"/>
      <c r="F89" s="92"/>
      <c r="G89" s="92"/>
      <c r="H89" s="92"/>
      <c r="I89" s="92"/>
      <c r="J89" s="92"/>
      <c r="K89" s="92"/>
      <c r="L89" s="92"/>
      <c r="M89" s="92"/>
      <c r="N89" s="92"/>
      <c r="O89" s="56"/>
      <c r="P89" s="38"/>
      <c r="Q89" s="28"/>
      <c r="R89" s="67" t="s">
        <v>95</v>
      </c>
      <c r="S89" s="66"/>
      <c r="T89" s="66"/>
      <c r="U89" s="66"/>
      <c r="V89" s="66"/>
      <c r="W89" s="66"/>
      <c r="X89" s="66"/>
      <c r="Y89" s="66"/>
      <c r="Z89" s="66"/>
      <c r="AA89" s="66"/>
      <c r="AB89" s="66"/>
      <c r="AC89" s="66"/>
      <c r="AD89" s="66"/>
      <c r="AE89" s="66"/>
      <c r="AF89" s="28"/>
    </row>
    <row r="90" spans="2:33" ht="13" x14ac:dyDescent="0.2">
      <c r="B90" s="71"/>
      <c r="C90" s="29" t="s">
        <v>96</v>
      </c>
      <c r="D90" s="38"/>
      <c r="E90" s="38"/>
      <c r="F90" s="38"/>
      <c r="G90" s="38"/>
      <c r="H90" s="38"/>
      <c r="I90" s="38"/>
      <c r="J90" s="38"/>
      <c r="K90" s="38"/>
      <c r="L90" s="38"/>
      <c r="M90" s="38"/>
      <c r="N90" s="38"/>
      <c r="O90" s="38"/>
      <c r="P90" s="38"/>
      <c r="Q90" s="28"/>
      <c r="R90" s="67" t="s">
        <v>54</v>
      </c>
      <c r="S90" s="66"/>
      <c r="T90" s="66"/>
      <c r="U90" s="66"/>
      <c r="V90" s="66"/>
      <c r="W90" s="66"/>
      <c r="X90" s="66"/>
      <c r="Y90" s="66"/>
      <c r="Z90" s="66"/>
      <c r="AA90" s="38"/>
      <c r="AB90" s="38"/>
      <c r="AC90" s="38"/>
      <c r="AD90" s="38"/>
      <c r="AE90" s="38"/>
      <c r="AF90" s="28"/>
    </row>
    <row r="91" spans="2:33" ht="13" x14ac:dyDescent="0.2">
      <c r="B91" s="71"/>
      <c r="C91" s="50"/>
      <c r="D91" s="39"/>
      <c r="E91" s="39"/>
      <c r="F91" s="39"/>
      <c r="G91" s="39"/>
      <c r="H91" s="39"/>
      <c r="I91" s="39"/>
      <c r="J91" s="39"/>
      <c r="K91" s="39"/>
      <c r="L91" s="39"/>
      <c r="M91" s="39"/>
      <c r="N91" s="39"/>
      <c r="O91" s="39"/>
      <c r="P91" s="39"/>
      <c r="Q91" s="40"/>
      <c r="R91" s="63" t="s">
        <v>48</v>
      </c>
      <c r="S91" s="64"/>
      <c r="T91" s="64"/>
      <c r="U91" s="64"/>
      <c r="V91" s="64"/>
      <c r="W91" s="64"/>
      <c r="X91" s="64"/>
      <c r="Y91" s="64"/>
      <c r="Z91" s="64"/>
      <c r="AA91" s="39"/>
      <c r="AB91" s="39"/>
      <c r="AC91" s="39"/>
      <c r="AD91" s="39"/>
      <c r="AE91" s="39"/>
      <c r="AF91" s="40"/>
    </row>
    <row r="92" spans="2:33" ht="5.5" customHeight="1" x14ac:dyDescent="0.2"/>
    <row r="93" spans="2:33" ht="12" x14ac:dyDescent="0.2"/>
    <row r="94" spans="2:33" ht="17.5" customHeight="1" x14ac:dyDescent="0.2"/>
    <row r="95" spans="2:33" ht="17.5" customHeight="1" x14ac:dyDescent="0.2"/>
    <row r="96" spans="2:33" ht="17.5" customHeight="1" x14ac:dyDescent="0.2">
      <c r="C96" s="1" t="s">
        <v>64</v>
      </c>
      <c r="Q96" s="32"/>
      <c r="R96" s="32"/>
      <c r="S96" s="32"/>
      <c r="T96" s="32"/>
      <c r="U96" s="32"/>
      <c r="V96" s="32"/>
      <c r="W96" s="32"/>
      <c r="X96" s="32"/>
      <c r="Y96" s="32"/>
      <c r="Z96" s="32"/>
    </row>
    <row r="97" spans="3:26" ht="12" customHeight="1" x14ac:dyDescent="0.2">
      <c r="C97" s="1" t="s">
        <v>65</v>
      </c>
      <c r="Q97" s="32"/>
      <c r="R97" s="32"/>
      <c r="S97" s="32"/>
      <c r="T97" s="32"/>
      <c r="U97" s="32"/>
      <c r="V97" s="32"/>
      <c r="W97" s="32"/>
      <c r="X97" s="32"/>
      <c r="Y97" s="32"/>
      <c r="Z97" s="32"/>
    </row>
    <row r="98" spans="3:26" ht="12" x14ac:dyDescent="0.2"/>
    <row r="99" spans="3:26" ht="12" x14ac:dyDescent="0.2"/>
    <row r="100" spans="3:26" ht="12" x14ac:dyDescent="0.2"/>
    <row r="101" spans="3:26" ht="12" x14ac:dyDescent="0.2"/>
    <row r="102" spans="3:26" ht="12" x14ac:dyDescent="0.2"/>
    <row r="103" spans="3:26" ht="12" x14ac:dyDescent="0.2"/>
    <row r="104" spans="3:26" ht="12" x14ac:dyDescent="0.2"/>
    <row r="105" spans="3:26" ht="12" x14ac:dyDescent="0.2"/>
    <row r="106" spans="3:26" ht="12" x14ac:dyDescent="0.2"/>
    <row r="107" spans="3:26" ht="8" customHeight="1" x14ac:dyDescent="0.2">
      <c r="R107" s="25"/>
      <c r="S107" s="25"/>
    </row>
    <row r="110" spans="3:26" ht="28.5" customHeight="1" x14ac:dyDescent="0.2"/>
    <row r="111" spans="3:26" ht="15" customHeight="1" x14ac:dyDescent="0.2"/>
    <row r="112" spans="3:26" ht="30" customHeight="1" x14ac:dyDescent="0.2"/>
    <row r="114" ht="27" customHeight="1" x14ac:dyDescent="0.2"/>
    <row r="115" ht="30.5" customHeight="1" x14ac:dyDescent="0.2"/>
  </sheetData>
  <mergeCells count="419">
    <mergeCell ref="C33:G33"/>
    <mergeCell ref="C61:G61"/>
    <mergeCell ref="H61:I61"/>
    <mergeCell ref="J61:K61"/>
    <mergeCell ref="L61:M61"/>
    <mergeCell ref="N61:O61"/>
    <mergeCell ref="P61:Q61"/>
    <mergeCell ref="R61:S61"/>
    <mergeCell ref="C37:G37"/>
    <mergeCell ref="H35:I35"/>
    <mergeCell ref="J35:K35"/>
    <mergeCell ref="L35:M35"/>
    <mergeCell ref="T61:U61"/>
    <mergeCell ref="V61:W61"/>
    <mergeCell ref="X61:Y61"/>
    <mergeCell ref="Z61:AA61"/>
    <mergeCell ref="AB61:AC61"/>
    <mergeCell ref="AD61:AE61"/>
    <mergeCell ref="T59:U59"/>
    <mergeCell ref="C69:AF72"/>
    <mergeCell ref="P62:Q62"/>
    <mergeCell ref="R62:S62"/>
    <mergeCell ref="T62:U62"/>
    <mergeCell ref="V62:W62"/>
    <mergeCell ref="X62:Y62"/>
    <mergeCell ref="Z62:AA62"/>
    <mergeCell ref="AB62:AC62"/>
    <mergeCell ref="AD62:AE62"/>
    <mergeCell ref="C84:G84"/>
    <mergeCell ref="H84:I84"/>
    <mergeCell ref="J84:K84"/>
    <mergeCell ref="L84:M84"/>
    <mergeCell ref="N84:O84"/>
    <mergeCell ref="P84:Q84"/>
    <mergeCell ref="R84:S84"/>
    <mergeCell ref="C41:G41"/>
    <mergeCell ref="C38:G38"/>
    <mergeCell ref="H58:I58"/>
    <mergeCell ref="C57:G57"/>
    <mergeCell ref="T51:W51"/>
    <mergeCell ref="C59:G59"/>
    <mergeCell ref="H59:I59"/>
    <mergeCell ref="J59:K59"/>
    <mergeCell ref="L59:M59"/>
    <mergeCell ref="N59:O59"/>
    <mergeCell ref="P59:Q59"/>
    <mergeCell ref="R59:S59"/>
    <mergeCell ref="C35:G35"/>
    <mergeCell ref="T52:Y52"/>
    <mergeCell ref="T50:AF50"/>
    <mergeCell ref="T48:AF48"/>
    <mergeCell ref="AD58:AE58"/>
    <mergeCell ref="AB40:AC40"/>
    <mergeCell ref="AD37:AE37"/>
    <mergeCell ref="AB37:AC37"/>
    <mergeCell ref="V43:W43"/>
    <mergeCell ref="X43:Y43"/>
    <mergeCell ref="Z43:AA43"/>
    <mergeCell ref="AB43:AC43"/>
    <mergeCell ref="AD43:AE43"/>
    <mergeCell ref="C56:AF56"/>
    <mergeCell ref="Z38:AA38"/>
    <mergeCell ref="AB38:AC38"/>
    <mergeCell ref="AD38:AE38"/>
    <mergeCell ref="H41:I41"/>
    <mergeCell ref="J41:K41"/>
    <mergeCell ref="L41:M41"/>
    <mergeCell ref="N41:O41"/>
    <mergeCell ref="P41:Q41"/>
    <mergeCell ref="R41:S41"/>
    <mergeCell ref="T41:U41"/>
    <mergeCell ref="C40:G40"/>
    <mergeCell ref="J38:K38"/>
    <mergeCell ref="H38:I38"/>
    <mergeCell ref="V38:W38"/>
    <mergeCell ref="X38:Y38"/>
    <mergeCell ref="J40:K40"/>
    <mergeCell ref="X37:Y37"/>
    <mergeCell ref="V37:W37"/>
    <mergeCell ref="T58:U58"/>
    <mergeCell ref="Z40:AA40"/>
    <mergeCell ref="X40:Y40"/>
    <mergeCell ref="V40:W40"/>
    <mergeCell ref="T40:U40"/>
    <mergeCell ref="Z37:AA37"/>
    <mergeCell ref="L43:M43"/>
    <mergeCell ref="N43:O43"/>
    <mergeCell ref="P43:Q43"/>
    <mergeCell ref="R43:S43"/>
    <mergeCell ref="T43:U43"/>
    <mergeCell ref="T45:W45"/>
    <mergeCell ref="T46:AE46"/>
    <mergeCell ref="T47:AF47"/>
    <mergeCell ref="V41:W41"/>
    <mergeCell ref="X41:Y41"/>
    <mergeCell ref="Z41:AA41"/>
    <mergeCell ref="AB41:AC41"/>
    <mergeCell ref="AD41:AE41"/>
    <mergeCell ref="H40:I40"/>
    <mergeCell ref="T37:U37"/>
    <mergeCell ref="R37:S37"/>
    <mergeCell ref="P37:Q37"/>
    <mergeCell ref="N37:O37"/>
    <mergeCell ref="L37:M37"/>
    <mergeCell ref="J37:K37"/>
    <mergeCell ref="H37:I37"/>
    <mergeCell ref="R35:S35"/>
    <mergeCell ref="T35:U35"/>
    <mergeCell ref="L38:M38"/>
    <mergeCell ref="N38:O38"/>
    <mergeCell ref="P38:Q38"/>
    <mergeCell ref="R38:S38"/>
    <mergeCell ref="T38:U38"/>
    <mergeCell ref="L40:M40"/>
    <mergeCell ref="AB35:AC35"/>
    <mergeCell ref="AD35:AE35"/>
    <mergeCell ref="AD59:AE59"/>
    <mergeCell ref="V21:W21"/>
    <mergeCell ref="AB34:AC34"/>
    <mergeCell ref="N34:O34"/>
    <mergeCell ref="P34:Q34"/>
    <mergeCell ref="R34:S34"/>
    <mergeCell ref="T34:U34"/>
    <mergeCell ref="V34:W34"/>
    <mergeCell ref="X34:Y34"/>
    <mergeCell ref="V58:W58"/>
    <mergeCell ref="X58:Y58"/>
    <mergeCell ref="Z58:AA58"/>
    <mergeCell ref="AB58:AC58"/>
    <mergeCell ref="R40:S40"/>
    <mergeCell ref="P40:Q40"/>
    <mergeCell ref="N40:O40"/>
    <mergeCell ref="N35:O35"/>
    <mergeCell ref="P35:Q35"/>
    <mergeCell ref="Z34:AA34"/>
    <mergeCell ref="V35:W35"/>
    <mergeCell ref="X35:Y35"/>
    <mergeCell ref="Z35:AA35"/>
    <mergeCell ref="H21:I21"/>
    <mergeCell ref="J21:K21"/>
    <mergeCell ref="L21:M21"/>
    <mergeCell ref="N21:O21"/>
    <mergeCell ref="P21:Q21"/>
    <mergeCell ref="R21:S21"/>
    <mergeCell ref="T21:U21"/>
    <mergeCell ref="H83:I83"/>
    <mergeCell ref="J34:K34"/>
    <mergeCell ref="L34:M34"/>
    <mergeCell ref="C81:AF81"/>
    <mergeCell ref="C22:AB22"/>
    <mergeCell ref="C45:H45"/>
    <mergeCell ref="AD83:AE83"/>
    <mergeCell ref="V59:W59"/>
    <mergeCell ref="X59:Y59"/>
    <mergeCell ref="Z59:AA59"/>
    <mergeCell ref="AB59:AC59"/>
    <mergeCell ref="J83:K83"/>
    <mergeCell ref="L83:M83"/>
    <mergeCell ref="N83:O83"/>
    <mergeCell ref="P83:Q83"/>
    <mergeCell ref="R83:S83"/>
    <mergeCell ref="T83:U83"/>
    <mergeCell ref="AB16:AC16"/>
    <mergeCell ref="AD16:AE16"/>
    <mergeCell ref="Z17:AA17"/>
    <mergeCell ref="AB17:AC17"/>
    <mergeCell ref="AD17:AE17"/>
    <mergeCell ref="Z7:AA7"/>
    <mergeCell ref="AB7:AC7"/>
    <mergeCell ref="J7:K7"/>
    <mergeCell ref="L7:M7"/>
    <mergeCell ref="N7:O7"/>
    <mergeCell ref="P7:Q7"/>
    <mergeCell ref="Z9:AA9"/>
    <mergeCell ref="AB9:AC9"/>
    <mergeCell ref="N10:O10"/>
    <mergeCell ref="P10:Q10"/>
    <mergeCell ref="AB8:AC8"/>
    <mergeCell ref="P17:Q17"/>
    <mergeCell ref="AD10:AE10"/>
    <mergeCell ref="R10:S10"/>
    <mergeCell ref="T10:U10"/>
    <mergeCell ref="V10:W10"/>
    <mergeCell ref="X10:Y10"/>
    <mergeCell ref="Z10:AA10"/>
    <mergeCell ref="AB10:AC10"/>
    <mergeCell ref="AD19:AE19"/>
    <mergeCell ref="X19:Y19"/>
    <mergeCell ref="Z19:AA19"/>
    <mergeCell ref="AB19:AC19"/>
    <mergeCell ref="X21:Y21"/>
    <mergeCell ref="Z21:AA21"/>
    <mergeCell ref="AB21:AC21"/>
    <mergeCell ref="AD21:AE21"/>
    <mergeCell ref="X18:Y18"/>
    <mergeCell ref="Z18:AA18"/>
    <mergeCell ref="AB18:AC18"/>
    <mergeCell ref="AD18:AE18"/>
    <mergeCell ref="T17:U17"/>
    <mergeCell ref="V17:W17"/>
    <mergeCell ref="X17:Y17"/>
    <mergeCell ref="H17:I17"/>
    <mergeCell ref="J17:K17"/>
    <mergeCell ref="L17:M17"/>
    <mergeCell ref="N17:O17"/>
    <mergeCell ref="R17:S17"/>
    <mergeCell ref="R19:S19"/>
    <mergeCell ref="T19:U19"/>
    <mergeCell ref="V19:W19"/>
    <mergeCell ref="H19:I19"/>
    <mergeCell ref="J19:K19"/>
    <mergeCell ref="L19:M19"/>
    <mergeCell ref="N19:O19"/>
    <mergeCell ref="P19:Q19"/>
    <mergeCell ref="J18:K18"/>
    <mergeCell ref="L18:M18"/>
    <mergeCell ref="N18:O18"/>
    <mergeCell ref="P18:Q18"/>
    <mergeCell ref="R18:S18"/>
    <mergeCell ref="T18:U18"/>
    <mergeCell ref="V18:W18"/>
    <mergeCell ref="H15:I15"/>
    <mergeCell ref="J15:K15"/>
    <mergeCell ref="L15:M15"/>
    <mergeCell ref="N15:O15"/>
    <mergeCell ref="P15:Q15"/>
    <mergeCell ref="R15:S15"/>
    <mergeCell ref="T16:U16"/>
    <mergeCell ref="V16:W16"/>
    <mergeCell ref="X16:Y16"/>
    <mergeCell ref="H16:I16"/>
    <mergeCell ref="J16:K16"/>
    <mergeCell ref="L16:M16"/>
    <mergeCell ref="N16:O16"/>
    <mergeCell ref="P16:Q16"/>
    <mergeCell ref="R16:S16"/>
    <mergeCell ref="J14:K14"/>
    <mergeCell ref="L14:M14"/>
    <mergeCell ref="N14:O14"/>
    <mergeCell ref="P14:Q14"/>
    <mergeCell ref="R14:S14"/>
    <mergeCell ref="T15:U15"/>
    <mergeCell ref="V15:W15"/>
    <mergeCell ref="X15:Y15"/>
    <mergeCell ref="Z15:AA15"/>
    <mergeCell ref="H12:I12"/>
    <mergeCell ref="J12:K12"/>
    <mergeCell ref="L12:M12"/>
    <mergeCell ref="N12:O12"/>
    <mergeCell ref="P12:Q12"/>
    <mergeCell ref="R12:S12"/>
    <mergeCell ref="T12:U12"/>
    <mergeCell ref="V12:W12"/>
    <mergeCell ref="P11:Q11"/>
    <mergeCell ref="R11:S11"/>
    <mergeCell ref="T11:U11"/>
    <mergeCell ref="V11:W11"/>
    <mergeCell ref="B11:B18"/>
    <mergeCell ref="H11:I11"/>
    <mergeCell ref="J11:K11"/>
    <mergeCell ref="L11:M11"/>
    <mergeCell ref="N11:O11"/>
    <mergeCell ref="H10:I10"/>
    <mergeCell ref="J58:K58"/>
    <mergeCell ref="L58:M58"/>
    <mergeCell ref="N58:O58"/>
    <mergeCell ref="B21:G21"/>
    <mergeCell ref="B19:G19"/>
    <mergeCell ref="C18:G18"/>
    <mergeCell ref="C17:G17"/>
    <mergeCell ref="C16:G16"/>
    <mergeCell ref="C15:G15"/>
    <mergeCell ref="C14:G14"/>
    <mergeCell ref="C13:G13"/>
    <mergeCell ref="C12:G12"/>
    <mergeCell ref="C11:G11"/>
    <mergeCell ref="H13:I13"/>
    <mergeCell ref="J13:K13"/>
    <mergeCell ref="L13:M13"/>
    <mergeCell ref="N13:O13"/>
    <mergeCell ref="H18:I18"/>
    <mergeCell ref="AD13:AE13"/>
    <mergeCell ref="AD7:AE7"/>
    <mergeCell ref="J8:K8"/>
    <mergeCell ref="L8:M8"/>
    <mergeCell ref="N8:O8"/>
    <mergeCell ref="P8:Q8"/>
    <mergeCell ref="R8:S8"/>
    <mergeCell ref="T8:U8"/>
    <mergeCell ref="V8:W8"/>
    <mergeCell ref="X8:Y8"/>
    <mergeCell ref="P13:Q13"/>
    <mergeCell ref="R13:S13"/>
    <mergeCell ref="AB11:AC11"/>
    <mergeCell ref="AD11:AE11"/>
    <mergeCell ref="X11:Y11"/>
    <mergeCell ref="Z11:AA11"/>
    <mergeCell ref="T13:U13"/>
    <mergeCell ref="V13:W13"/>
    <mergeCell ref="X13:Y13"/>
    <mergeCell ref="Z13:AA13"/>
    <mergeCell ref="AB13:AC13"/>
    <mergeCell ref="AD8:AE8"/>
    <mergeCell ref="X9:Y9"/>
    <mergeCell ref="AD9:AE9"/>
    <mergeCell ref="V6:W6"/>
    <mergeCell ref="X6:Y6"/>
    <mergeCell ref="Z6:AA6"/>
    <mergeCell ref="AB6:AC6"/>
    <mergeCell ref="AD6:AE6"/>
    <mergeCell ref="H9:I9"/>
    <mergeCell ref="J9:K9"/>
    <mergeCell ref="L9:M9"/>
    <mergeCell ref="N9:O9"/>
    <mergeCell ref="P9:Q9"/>
    <mergeCell ref="H7:I7"/>
    <mergeCell ref="H8:I8"/>
    <mergeCell ref="C3:G3"/>
    <mergeCell ref="R9:S9"/>
    <mergeCell ref="Z8:AA8"/>
    <mergeCell ref="R7:S7"/>
    <mergeCell ref="T7:U7"/>
    <mergeCell ref="V7:W7"/>
    <mergeCell ref="X7:Y7"/>
    <mergeCell ref="AD34:AE34"/>
    <mergeCell ref="X12:Y12"/>
    <mergeCell ref="Z12:AA12"/>
    <mergeCell ref="AB12:AC12"/>
    <mergeCell ref="AD12:AE12"/>
    <mergeCell ref="T14:U14"/>
    <mergeCell ref="V14:W14"/>
    <mergeCell ref="X14:Y14"/>
    <mergeCell ref="Z14:AA14"/>
    <mergeCell ref="AB14:AC14"/>
    <mergeCell ref="AD14:AE14"/>
    <mergeCell ref="AB15:AC15"/>
    <mergeCell ref="AD15:AE15"/>
    <mergeCell ref="Z16:AA16"/>
    <mergeCell ref="H14:I14"/>
    <mergeCell ref="T9:U9"/>
    <mergeCell ref="V9:W9"/>
    <mergeCell ref="B4:B10"/>
    <mergeCell ref="H6:I6"/>
    <mergeCell ref="J6:K6"/>
    <mergeCell ref="L6:M6"/>
    <mergeCell ref="N6:O6"/>
    <mergeCell ref="P6:Q6"/>
    <mergeCell ref="R6:S6"/>
    <mergeCell ref="T6:U6"/>
    <mergeCell ref="C10:G10"/>
    <mergeCell ref="C9:G9"/>
    <mergeCell ref="C8:G8"/>
    <mergeCell ref="C7:G7"/>
    <mergeCell ref="C6:G6"/>
    <mergeCell ref="C5:G5"/>
    <mergeCell ref="C4:G4"/>
    <mergeCell ref="J10:K10"/>
    <mergeCell ref="L10:M10"/>
    <mergeCell ref="C89:N89"/>
    <mergeCell ref="C87:K87"/>
    <mergeCell ref="C83:G83"/>
    <mergeCell ref="C58:G58"/>
    <mergeCell ref="C34:G34"/>
    <mergeCell ref="C23:G23"/>
    <mergeCell ref="P58:Q58"/>
    <mergeCell ref="R58:S58"/>
    <mergeCell ref="H23:L23"/>
    <mergeCell ref="M23:N23"/>
    <mergeCell ref="O23:P23"/>
    <mergeCell ref="Q23:AF23"/>
    <mergeCell ref="AD40:AE40"/>
    <mergeCell ref="C31:AF31"/>
    <mergeCell ref="C43:G43"/>
    <mergeCell ref="H43:I43"/>
    <mergeCell ref="J43:K43"/>
    <mergeCell ref="H34:I34"/>
    <mergeCell ref="V83:W83"/>
    <mergeCell ref="X83:Y83"/>
    <mergeCell ref="Z83:AA83"/>
    <mergeCell ref="AB83:AC83"/>
    <mergeCell ref="C88:P88"/>
    <mergeCell ref="T49:AF49"/>
    <mergeCell ref="T84:U84"/>
    <mergeCell ref="V84:W84"/>
    <mergeCell ref="X84:Y84"/>
    <mergeCell ref="Z84:AA84"/>
    <mergeCell ref="AB84:AC84"/>
    <mergeCell ref="AD84:AE84"/>
    <mergeCell ref="C62:G62"/>
    <mergeCell ref="H62:I62"/>
    <mergeCell ref="J62:K62"/>
    <mergeCell ref="L62:M62"/>
    <mergeCell ref="N62:O62"/>
    <mergeCell ref="C64:G64"/>
    <mergeCell ref="H64:I64"/>
    <mergeCell ref="J64:K64"/>
    <mergeCell ref="L64:M64"/>
    <mergeCell ref="N64:O64"/>
    <mergeCell ref="P64:Q64"/>
    <mergeCell ref="R64:S64"/>
    <mergeCell ref="T64:U64"/>
    <mergeCell ref="V64:W64"/>
    <mergeCell ref="X64:Y64"/>
    <mergeCell ref="Z64:AA64"/>
    <mergeCell ref="AB64:AC64"/>
    <mergeCell ref="AD64:AE64"/>
    <mergeCell ref="X86:Y86"/>
    <mergeCell ref="Z86:AA86"/>
    <mergeCell ref="AB86:AC86"/>
    <mergeCell ref="AD86:AE86"/>
    <mergeCell ref="C86:G86"/>
    <mergeCell ref="H86:I86"/>
    <mergeCell ref="J86:K86"/>
    <mergeCell ref="L86:M86"/>
    <mergeCell ref="N86:O86"/>
    <mergeCell ref="P86:Q86"/>
    <mergeCell ref="R86:S86"/>
    <mergeCell ref="T86:U86"/>
    <mergeCell ref="V86:W86"/>
  </mergeCells>
  <phoneticPr fontId="21"/>
  <printOptions horizontalCentered="1" verticalCentered="1"/>
  <pageMargins left="0" right="0" top="0" bottom="0" header="0" footer="0"/>
  <pageSetup paperSize="9" scale="49" orientation="portrait" r:id="rId1"/>
  <rowBreaks count="1" manualBreakCount="1">
    <brk id="100" max="32"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収支予算書（竹内作成）</vt:lpstr>
      <vt:lpstr>'収支予算書（竹内作成）'!Print_Area</vt:lpstr>
    </vt:vector>
  </TitlesOfParts>
  <Company>神戸市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神戸市</dc:creator>
  <cp:lastModifiedBy>User</cp:lastModifiedBy>
  <cp:lastPrinted>2022-11-30T00:52:14Z</cp:lastPrinted>
  <dcterms:created xsi:type="dcterms:W3CDTF">2012-03-30T11:31:49Z</dcterms:created>
  <dcterms:modified xsi:type="dcterms:W3CDTF">2022-12-24T07:11:07Z</dcterms:modified>
</cp:coreProperties>
</file>